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297" documentId="11_B9AB52B05D891F226D5CA7CF9381F869399BEAB0" xr6:coauthVersionLast="47" xr6:coauthVersionMax="47" xr10:uidLastSave="{A466A852-F014-4D57-8201-EF2BBF14F566}"/>
  <bookViews>
    <workbookView xWindow="-120" yWindow="-120" windowWidth="29040" windowHeight="15840" activeTab="9" xr2:uid="{00000000-000D-0000-FFFF-FFFF00000000}"/>
  </bookViews>
  <sheets>
    <sheet name="Datasheet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Figures 1 &amp; 2" sheetId="24" r:id="rId10"/>
    <sheet name="Figures 3 &amp; 4" sheetId="23" r:id="rId11"/>
    <sheet name="Figure 5" sheetId="25" r:id="rId12"/>
    <sheet name="Figure 6" sheetId="26" r:id="rId13"/>
    <sheet name="Figure 7" sheetId="27" r:id="rId14"/>
  </sheets>
  <definedNames>
    <definedName name="_xlnm._FilterDatabase" localSheetId="11" hidden="1">'Figure 5'!$A$5:$H$5</definedName>
    <definedName name="_xlnm._FilterDatabase" localSheetId="13" hidden="1">'Figure 7'!$A$3:$D$3</definedName>
    <definedName name="Table1" localSheetId="1">'Table 1'!$A$1</definedName>
    <definedName name="Table2" localSheetId="2">'Table 2'!$A$1</definedName>
    <definedName name="Table3" localSheetId="3">'Table 3'!$A$1</definedName>
    <definedName name="Table4" localSheetId="4">'Table 4'!$A$1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24" l="1"/>
  <c r="D16" i="24"/>
  <c r="E16" i="24"/>
  <c r="F16" i="24"/>
  <c r="G16" i="24"/>
  <c r="H16" i="24"/>
  <c r="I16" i="24"/>
  <c r="J16" i="24"/>
  <c r="K16" i="24"/>
  <c r="L16" i="24"/>
  <c r="M16" i="24"/>
  <c r="N16" i="24"/>
  <c r="O16" i="24"/>
  <c r="B16" i="24"/>
  <c r="I45" i="25"/>
  <c r="I44" i="25"/>
  <c r="I43" i="25"/>
  <c r="I42" i="25"/>
  <c r="I41" i="25"/>
  <c r="I40" i="25"/>
  <c r="I39" i="25"/>
  <c r="I38" i="25"/>
  <c r="I37" i="25"/>
  <c r="I36" i="25"/>
  <c r="I35" i="25"/>
  <c r="I34" i="25"/>
  <c r="I33" i="25"/>
  <c r="I32" i="25"/>
  <c r="I31" i="25"/>
  <c r="I30" i="25"/>
  <c r="I29" i="25"/>
  <c r="I28" i="25"/>
  <c r="O21" i="24"/>
  <c r="N21" i="24"/>
  <c r="M21" i="24"/>
  <c r="L21" i="24"/>
  <c r="K21" i="24"/>
  <c r="J21" i="24"/>
  <c r="I21" i="24"/>
  <c r="H21" i="24"/>
  <c r="G21" i="24"/>
  <c r="F21" i="24"/>
  <c r="E21" i="24"/>
  <c r="D21" i="24"/>
  <c r="C21" i="24"/>
  <c r="B21" i="24"/>
  <c r="O20" i="24"/>
  <c r="N20" i="24"/>
  <c r="M20" i="24"/>
  <c r="L20" i="24"/>
  <c r="K20" i="24"/>
  <c r="J20" i="24"/>
  <c r="I20" i="24"/>
  <c r="H20" i="24"/>
  <c r="G20" i="24"/>
  <c r="F20" i="24"/>
  <c r="E20" i="24"/>
  <c r="D20" i="24"/>
  <c r="C20" i="24"/>
  <c r="B20" i="24"/>
  <c r="O19" i="24"/>
  <c r="N19" i="24"/>
  <c r="M19" i="24"/>
  <c r="L19" i="24"/>
  <c r="K19" i="24"/>
  <c r="J19" i="24"/>
  <c r="I19" i="24"/>
  <c r="H19" i="24"/>
  <c r="G19" i="24"/>
  <c r="F19" i="24"/>
  <c r="E19" i="24"/>
  <c r="D19" i="24"/>
  <c r="C19" i="24"/>
  <c r="B19" i="24"/>
  <c r="O18" i="24"/>
  <c r="N18" i="24"/>
  <c r="M18" i="24"/>
  <c r="L18" i="24"/>
  <c r="K18" i="24"/>
  <c r="J18" i="24"/>
  <c r="I18" i="24"/>
  <c r="H18" i="24"/>
  <c r="G18" i="24"/>
  <c r="F18" i="24"/>
  <c r="E18" i="24"/>
  <c r="D18" i="24"/>
  <c r="C18" i="24"/>
  <c r="B18" i="24"/>
  <c r="O17" i="24"/>
  <c r="N17" i="24"/>
  <c r="M17" i="24"/>
  <c r="L17" i="24"/>
  <c r="K17" i="24"/>
  <c r="J17" i="24"/>
  <c r="I17" i="24"/>
  <c r="H17" i="24"/>
  <c r="G17" i="24"/>
  <c r="F17" i="24"/>
  <c r="E17" i="24"/>
  <c r="D17" i="24"/>
  <c r="C17" i="24"/>
  <c r="B17" i="24"/>
  <c r="O12" i="24"/>
  <c r="N12" i="24"/>
  <c r="M12" i="24"/>
  <c r="L12" i="24"/>
  <c r="K12" i="24"/>
  <c r="J12" i="24"/>
  <c r="I12" i="24"/>
  <c r="H12" i="24"/>
  <c r="G12" i="24"/>
  <c r="F12" i="24"/>
  <c r="E12" i="24"/>
  <c r="D12" i="24"/>
  <c r="C12" i="24"/>
  <c r="B12" i="24"/>
  <c r="O21" i="23"/>
  <c r="N21" i="23"/>
  <c r="M21" i="23"/>
  <c r="L21" i="23"/>
  <c r="K21" i="23"/>
  <c r="J21" i="23"/>
  <c r="I21" i="23"/>
  <c r="H21" i="23"/>
  <c r="G21" i="23"/>
  <c r="F21" i="23"/>
  <c r="E21" i="23"/>
  <c r="D21" i="23"/>
  <c r="C21" i="23"/>
  <c r="O20" i="23"/>
  <c r="N20" i="23"/>
  <c r="M20" i="23"/>
  <c r="L20" i="23"/>
  <c r="K20" i="23"/>
  <c r="J20" i="23"/>
  <c r="I20" i="23"/>
  <c r="H20" i="23"/>
  <c r="G20" i="23"/>
  <c r="F20" i="23"/>
  <c r="E20" i="23"/>
  <c r="D20" i="23"/>
  <c r="C20" i="23"/>
  <c r="O19" i="23"/>
  <c r="N19" i="23"/>
  <c r="M19" i="23"/>
  <c r="L19" i="23"/>
  <c r="K19" i="23"/>
  <c r="J19" i="23"/>
  <c r="I19" i="23"/>
  <c r="H19" i="23"/>
  <c r="G19" i="23"/>
  <c r="F19" i="23"/>
  <c r="E19" i="23"/>
  <c r="D19" i="23"/>
  <c r="C19" i="23"/>
  <c r="O18" i="23"/>
  <c r="N18" i="23"/>
  <c r="M18" i="23"/>
  <c r="L18" i="23"/>
  <c r="K18" i="23"/>
  <c r="J18" i="23"/>
  <c r="I18" i="23"/>
  <c r="H18" i="23"/>
  <c r="G18" i="23"/>
  <c r="F18" i="23"/>
  <c r="E18" i="23"/>
  <c r="D18" i="23"/>
  <c r="C18" i="23"/>
  <c r="O17" i="23"/>
  <c r="N17" i="23"/>
  <c r="M17" i="23"/>
  <c r="L17" i="23"/>
  <c r="K17" i="23"/>
  <c r="J17" i="23"/>
  <c r="I17" i="23"/>
  <c r="H17" i="23"/>
  <c r="G17" i="23"/>
  <c r="F17" i="23"/>
  <c r="E17" i="23"/>
  <c r="D17" i="23"/>
  <c r="C17" i="23"/>
  <c r="O16" i="23"/>
  <c r="N16" i="23"/>
  <c r="M16" i="23"/>
  <c r="L16" i="23"/>
  <c r="K16" i="23"/>
  <c r="J16" i="23"/>
  <c r="I16" i="23"/>
  <c r="H16" i="23"/>
  <c r="G16" i="23"/>
  <c r="F16" i="23"/>
  <c r="E16" i="23"/>
  <c r="D16" i="23"/>
  <c r="C16" i="23"/>
  <c r="D22" i="24" l="1"/>
  <c r="D28" i="24" s="1"/>
  <c r="L22" i="24"/>
  <c r="L28" i="24" s="1"/>
  <c r="F22" i="24"/>
  <c r="F28" i="24" s="1"/>
  <c r="N22" i="24"/>
  <c r="N29" i="24" s="1"/>
  <c r="G22" i="24"/>
  <c r="G31" i="24" s="1"/>
  <c r="O22" i="24"/>
  <c r="O31" i="24" s="1"/>
  <c r="H22" i="24"/>
  <c r="H26" i="24" s="1"/>
  <c r="B22" i="24"/>
  <c r="B28" i="24" s="1"/>
  <c r="J22" i="24"/>
  <c r="J27" i="24" s="1"/>
  <c r="I22" i="24"/>
  <c r="I29" i="24" s="1"/>
  <c r="J30" i="24"/>
  <c r="D30" i="24"/>
  <c r="N27" i="24"/>
  <c r="C22" i="24"/>
  <c r="C28" i="24" s="1"/>
  <c r="K22" i="24"/>
  <c r="K28" i="24" s="1"/>
  <c r="M22" i="24"/>
  <c r="M28" i="24" s="1"/>
  <c r="E22" i="24"/>
  <c r="E29" i="24" s="1"/>
  <c r="O30" i="24" l="1"/>
  <c r="O27" i="24"/>
  <c r="O29" i="24"/>
  <c r="O26" i="24"/>
  <c r="O28" i="24"/>
  <c r="N31" i="24"/>
  <c r="D27" i="24"/>
  <c r="D31" i="24"/>
  <c r="D32" i="24" s="1"/>
  <c r="D26" i="24"/>
  <c r="D29" i="24"/>
  <c r="G26" i="24"/>
  <c r="I27" i="24"/>
  <c r="N28" i="24"/>
  <c r="N26" i="24"/>
  <c r="N30" i="24"/>
  <c r="I26" i="24"/>
  <c r="I30" i="24"/>
  <c r="G29" i="24"/>
  <c r="B29" i="24"/>
  <c r="F27" i="24"/>
  <c r="F26" i="24"/>
  <c r="F30" i="24"/>
  <c r="F29" i="24"/>
  <c r="F31" i="24"/>
  <c r="I31" i="24"/>
  <c r="B27" i="24"/>
  <c r="J28" i="24"/>
  <c r="G30" i="24"/>
  <c r="L26" i="24"/>
  <c r="B26" i="24"/>
  <c r="J31" i="24"/>
  <c r="K27" i="24"/>
  <c r="B30" i="24"/>
  <c r="I28" i="24"/>
  <c r="H27" i="24"/>
  <c r="L27" i="24"/>
  <c r="C27" i="24"/>
  <c r="B31" i="24"/>
  <c r="H28" i="24"/>
  <c r="E30" i="24"/>
  <c r="H30" i="24"/>
  <c r="C29" i="24"/>
  <c r="G28" i="24"/>
  <c r="J29" i="24"/>
  <c r="H29" i="24"/>
  <c r="L29" i="24"/>
  <c r="E28" i="24"/>
  <c r="L30" i="24"/>
  <c r="L31" i="24"/>
  <c r="H31" i="24"/>
  <c r="C31" i="24"/>
  <c r="G27" i="24"/>
  <c r="J26" i="24"/>
  <c r="M31" i="24"/>
  <c r="M27" i="24"/>
  <c r="M26" i="24"/>
  <c r="M29" i="24"/>
  <c r="K31" i="24"/>
  <c r="K29" i="24"/>
  <c r="M30" i="24"/>
  <c r="O32" i="24"/>
  <c r="K30" i="24"/>
  <c r="K26" i="24"/>
  <c r="E31" i="24"/>
  <c r="E27" i="24"/>
  <c r="E26" i="24"/>
  <c r="C30" i="24"/>
  <c r="C26" i="24"/>
  <c r="N32" i="24" l="1"/>
  <c r="I32" i="24"/>
  <c r="F32" i="24"/>
  <c r="J32" i="24"/>
  <c r="E32" i="24"/>
  <c r="K32" i="24"/>
  <c r="B32" i="24"/>
  <c r="G32" i="24"/>
  <c r="H32" i="24"/>
  <c r="M32" i="24"/>
  <c r="L32" i="24"/>
  <c r="C32" i="24"/>
</calcChain>
</file>

<file path=xl/sharedStrings.xml><?xml version="1.0" encoding="utf-8"?>
<sst xmlns="http://schemas.openxmlformats.org/spreadsheetml/2006/main" count="764" uniqueCount="363">
  <si>
    <t>Table</t>
  </si>
  <si>
    <t>Figure</t>
  </si>
  <si>
    <t>Revisions to historic SPRI pollutant emission data since last publication</t>
  </si>
  <si>
    <t xml:space="preserve">Table 8: Revisions to historic SPRI waste data since last publication </t>
  </si>
  <si>
    <t xml:space="preserve">Revisions to historic SPRI waste data since last publication </t>
  </si>
  <si>
    <t>Pollutant name</t>
  </si>
  <si>
    <t>Threshold (Kg)</t>
  </si>
  <si>
    <t>Total Release (Kg)</t>
  </si>
  <si>
    <t>1 - Energy sector</t>
  </si>
  <si>
    <t>2 - Production and processing of metals</t>
  </si>
  <si>
    <t>3 - Mineral industry</t>
  </si>
  <si>
    <t>4 - Chemical industry</t>
  </si>
  <si>
    <t>5 - Waste and waste-water m/ment</t>
  </si>
  <si>
    <t>6 - Paper and wood production and processing</t>
  </si>
  <si>
    <t>7 - Intensive livestock production and aquaculture</t>
  </si>
  <si>
    <t>8 - Animal and vegetable products from the food and beverage sector</t>
  </si>
  <si>
    <t>9 - Other activities</t>
  </si>
  <si>
    <t>Antimony</t>
  </si>
  <si>
    <t>Arsenic</t>
  </si>
  <si>
    <t>Benzene</t>
  </si>
  <si>
    <t>Butadiene</t>
  </si>
  <si>
    <t>Cadmium</t>
  </si>
  <si>
    <t>10,000 t</t>
  </si>
  <si>
    <t>Carbon monoxide</t>
  </si>
  <si>
    <t>Chlorine and total inorganic chlorine compounds - as HCl</t>
  </si>
  <si>
    <t>Chlorofluorocarbons (CFCs)</t>
  </si>
  <si>
    <t>Chromium</t>
  </si>
  <si>
    <t>Copper</t>
  </si>
  <si>
    <t>Dioxins and furans - as ITEQ</t>
  </si>
  <si>
    <t>Dioxins and furans - as WHO TEQ</t>
  </si>
  <si>
    <t>Ethylbenzene</t>
  </si>
  <si>
    <t>Fluorine and total inorganic fluorine compounds - as HF</t>
  </si>
  <si>
    <t>Formaldehyde</t>
  </si>
  <si>
    <t>Hydrochlorofluorocarbons (HCFCs)</t>
  </si>
  <si>
    <t>Hydrofluorocarbons (HFCs)</t>
  </si>
  <si>
    <t>Hydrogen chloride</t>
  </si>
  <si>
    <t>Lead</t>
  </si>
  <si>
    <t>Manganese</t>
  </si>
  <si>
    <t>Mercury</t>
  </si>
  <si>
    <t>Methane</t>
  </si>
  <si>
    <t>Methyl chloride</t>
  </si>
  <si>
    <t>Methyl chloroform</t>
  </si>
  <si>
    <t>Methylene chloride</t>
  </si>
  <si>
    <t>Naphthalene</t>
  </si>
  <si>
    <t>Nickel</t>
  </si>
  <si>
    <t>Nitrous oxide</t>
  </si>
  <si>
    <t>Non-methane volatile organic compounds (NMVOCs)</t>
  </si>
  <si>
    <t>Particulate matter - PM10 and smaller</t>
  </si>
  <si>
    <t>Particulate matter - total</t>
  </si>
  <si>
    <t>Particulates - PM2.5 and smaller only</t>
  </si>
  <si>
    <t>Perfluorocarbons (PFCs)</t>
  </si>
  <si>
    <t>Phenols - total as C</t>
  </si>
  <si>
    <t>Polycyclic aromatic hydrocarbons (PAHs)</t>
  </si>
  <si>
    <t>Selenium</t>
  </si>
  <si>
    <t>Styrene</t>
  </si>
  <si>
    <t>Sulphur hexafluoride</t>
  </si>
  <si>
    <t>Tetrachloroethane</t>
  </si>
  <si>
    <t>Toluene</t>
  </si>
  <si>
    <t>Vanadium</t>
  </si>
  <si>
    <t>Xylene - all isomers</t>
  </si>
  <si>
    <t xml:space="preserve">Pollutant </t>
  </si>
  <si>
    <t>Total no of ART sites</t>
  </si>
  <si>
    <t>Sites</t>
  </si>
  <si>
    <t>% of 2019</t>
  </si>
  <si>
    <t>&lt;1%</t>
  </si>
  <si>
    <t>Carbon dioxide</t>
  </si>
  <si>
    <t>Anthracene</t>
  </si>
  <si>
    <t>Asbestos</t>
  </si>
  <si>
    <t>Azamethiphos</t>
  </si>
  <si>
    <t>Benzo (g,h,i) perylene</t>
  </si>
  <si>
    <t>Benzo(a) pyrene</t>
  </si>
  <si>
    <t>Brominated diphenylethers - total as Br</t>
  </si>
  <si>
    <t>Chlorides - total as Cl</t>
  </si>
  <si>
    <t>Chloroform</t>
  </si>
  <si>
    <t>Cyanides - total as CN</t>
  </si>
  <si>
    <t>Deltamethrin</t>
  </si>
  <si>
    <t>Di(2-ethylhexyl) phthalate</t>
  </si>
  <si>
    <t>Diuron</t>
  </si>
  <si>
    <t>Emamectin benzoate</t>
  </si>
  <si>
    <t>Fluoranthene</t>
  </si>
  <si>
    <t>Fluorides - total as F</t>
  </si>
  <si>
    <t>Halogenated organic compounds - total as AOX</t>
  </si>
  <si>
    <t>Hexachlorocyclohexane - all isomers</t>
  </si>
  <si>
    <t>Iron</t>
  </si>
  <si>
    <t>Isoproturon</t>
  </si>
  <si>
    <t>Lindane</t>
  </si>
  <si>
    <t>Nitrogen - total as N</t>
  </si>
  <si>
    <t>Nonylphenol ethoxylates</t>
  </si>
  <si>
    <t>Nonylphenols</t>
  </si>
  <si>
    <t>Organic tin compounds - total as Sn</t>
  </si>
  <si>
    <t>Permethrin</t>
  </si>
  <si>
    <t>Phosphorus - total as P</t>
  </si>
  <si>
    <t>Total organic carbon or COD/3</t>
  </si>
  <si>
    <t>Tributyltin compounds</t>
  </si>
  <si>
    <t>Zinc</t>
  </si>
  <si>
    <t xml:space="preserve">8 - Animal and vegetable products from the food and beverage sector </t>
  </si>
  <si>
    <t>Industry sector</t>
  </si>
  <si>
    <t>Hazardous Waste</t>
  </si>
  <si>
    <t>Non-hazardous Waste</t>
  </si>
  <si>
    <t>Disposal</t>
  </si>
  <si>
    <t>Recovery</t>
  </si>
  <si>
    <t>Code</t>
  </si>
  <si>
    <t>Activity</t>
  </si>
  <si>
    <t>Capacity Threshold</t>
  </si>
  <si>
    <t>Operator submits return</t>
  </si>
  <si>
    <t>Waste system transfer</t>
  </si>
  <si>
    <t>Energy sector</t>
  </si>
  <si>
    <t>1(a)</t>
  </si>
  <si>
    <t>Mineral oil and gas refineries</t>
  </si>
  <si>
    <t>*</t>
  </si>
  <si>
    <t>1(b)</t>
  </si>
  <si>
    <t>Installations for gasification and liquefaction</t>
  </si>
  <si>
    <t>1(c)</t>
  </si>
  <si>
    <t>Thermal power stations and other combustion installations</t>
  </si>
  <si>
    <t>With a heat input of 50 megawatts (MW)</t>
  </si>
  <si>
    <t>Production and processing of metals</t>
  </si>
  <si>
    <t>2(c).i</t>
  </si>
  <si>
    <t>Hot-rolling mills</t>
  </si>
  <si>
    <t>With a capacity of 20 tonnes of crude steel per hour</t>
  </si>
  <si>
    <t>2(c).ii</t>
  </si>
  <si>
    <t>Smitheries with hammers</t>
  </si>
  <si>
    <t>With an energy of 50 kilojoules per hammer, where the calorific power used exceeds 20 MW</t>
  </si>
  <si>
    <t>2(d)</t>
  </si>
  <si>
    <t>Ferrous metal foundries</t>
  </si>
  <si>
    <t>With a production capacity of 20 tonnes per day</t>
  </si>
  <si>
    <t>2(e).i</t>
  </si>
  <si>
    <t>For the production of non-ferrous crude metals from  ore, concentrates or secondary raw materials by  metallurgical, chemical or electrolytic processes</t>
  </si>
  <si>
    <t>2(e).ii</t>
  </si>
  <si>
    <t>For the smelting, including the alloying, of non-ferrous metals, including recovered products (refining, foundry casting, etc.)</t>
  </si>
  <si>
    <t>With a melting capacity of 4 tonnes per day for lead and cadmium or 20 tonnes per day for all other metals</t>
  </si>
  <si>
    <t>2(f)</t>
  </si>
  <si>
    <t>Installations for surface treatment of metals and plastic materials using an electrolytic or chemical process</t>
  </si>
  <si>
    <t>Where the volume of the treatment vats equals 30m3</t>
  </si>
  <si>
    <t>Mineral industry</t>
  </si>
  <si>
    <t>3(a)</t>
  </si>
  <si>
    <t>Underground mining and related operations</t>
  </si>
  <si>
    <t>3(b)</t>
  </si>
  <si>
    <t>Opencast mining</t>
  </si>
  <si>
    <t>Where the surface of the area being mined equals 25 hectares</t>
  </si>
  <si>
    <t>3(c).i</t>
  </si>
  <si>
    <t>Cement clinker in rotary kilns</t>
  </si>
  <si>
    <t>With a production capacity of 500 tonnes per day</t>
  </si>
  <si>
    <t>3(e)</t>
  </si>
  <si>
    <t>Installations for the manufacture of glass, including glass fibre</t>
  </si>
  <si>
    <t>With a melting capacity of 20 tonnes per day</t>
  </si>
  <si>
    <t>3(g)</t>
  </si>
  <si>
    <t>Installations for the manufacture of ceramic products by firing, in particular roofing tiles, bricks, refractory bricks, tiles, stoneware or porcelain</t>
  </si>
  <si>
    <t>With a production capacity of 75 tonnes per day, or with a kiln capacity of 4m3 and with a setting density per kiln of 300 kg/m3</t>
  </si>
  <si>
    <t>Chemical industry</t>
  </si>
  <si>
    <t>4(a)</t>
  </si>
  <si>
    <t>Chemical installations for the production on an industrial scale of basic organic chemicals, such as:</t>
  </si>
  <si>
    <t>4(a).i</t>
  </si>
  <si>
    <t>Simple hydrocarbons (linear or cyclic, saturated or  unsaturated, aliphatic or aromatic)</t>
  </si>
  <si>
    <t>4(a).ii</t>
  </si>
  <si>
    <t>Oxygen-containing hydrocarbons such as alcohols,  aldehydes, ketones, carboxylic acids, esters,  acetates, ethers, peroxides, epoxy resins</t>
  </si>
  <si>
    <t>4(a).ix</t>
  </si>
  <si>
    <t>Synthetic rubbers</t>
  </si>
  <si>
    <t>4(a).viii</t>
  </si>
  <si>
    <t>Basic plastic materials (polymers, synthetic fibres  and cellulose-based fibres)</t>
  </si>
  <si>
    <t>4(a).x</t>
  </si>
  <si>
    <t>Dyes and pigments</t>
  </si>
  <si>
    <t>4(b).i</t>
  </si>
  <si>
    <t>Gases, such as ammonia, chlorine or hydrogen  chloride, fluorine or hydrogen fluoride, carbon  oxides, sulphur compounds, nitrogen oxides,  hydrogen, sulphur dioxide, carbonyl chloride</t>
  </si>
  <si>
    <t>4(b).ii</t>
  </si>
  <si>
    <t>Acids, such as chromic acid, hydrofluoric acid,  phosphoric acid, nitric acid, hydrochloric acid,  sulphuric acid, oleum, sulphurous acids</t>
  </si>
  <si>
    <t>4(b).iv</t>
  </si>
  <si>
    <t>Salts, such as ammonium chloride, potassium  chlorate, potassium carbonate, sodium carbonate,  perborate, silver nitrate</t>
  </si>
  <si>
    <t>4(b).v</t>
  </si>
  <si>
    <t>Non-metals, metal oxides or other inorganic  compounds such as calcium carbide, silicon, silicon  carbide</t>
  </si>
  <si>
    <t>4(d)</t>
  </si>
  <si>
    <t>Chemical installations for the production on an industrial scale of basic plant health products and of biocides</t>
  </si>
  <si>
    <t>4(e)</t>
  </si>
  <si>
    <t>Installations using a chemical or biological process for the production on an industrial scale of basic pharmaceutical products</t>
  </si>
  <si>
    <t>4(f)</t>
  </si>
  <si>
    <t>Installations for the production on an industrial scale of explosives and pyrotechnic products</t>
  </si>
  <si>
    <t>Waste and waste-water management</t>
  </si>
  <si>
    <t>5(a)</t>
  </si>
  <si>
    <t>Installations for the recovery or disposal of hazardous waste.</t>
  </si>
  <si>
    <t>Receiving 10 tonnes per day</t>
  </si>
  <si>
    <t>5(b)</t>
  </si>
  <si>
    <t>Installations for the incineration of municipal waste</t>
  </si>
  <si>
    <t>With a capacity of 3 tonnes per hour</t>
  </si>
  <si>
    <t>5(c)</t>
  </si>
  <si>
    <t>Installations for the disposal of non-hazardous waste</t>
  </si>
  <si>
    <t>With a capacity of 50 tonnes per day</t>
  </si>
  <si>
    <t>5(d)</t>
  </si>
  <si>
    <t>Landfills (excluding landfills of inert waste)</t>
  </si>
  <si>
    <t>Receiving 10 tonnes per day or with a total capacity of 25,000 tonnes</t>
  </si>
  <si>
    <t>5(e)</t>
  </si>
  <si>
    <t>Installations for the disposal or recycling of animal carcasses and animal waste</t>
  </si>
  <si>
    <t>With a treatment capacity of 10 tonnes per day</t>
  </si>
  <si>
    <t>5(f).i</t>
  </si>
  <si>
    <t>Municipal waste-water treatment plants</t>
  </si>
  <si>
    <t>With a capacity below 100,000 population equivalent</t>
  </si>
  <si>
    <t>5(f).ii</t>
  </si>
  <si>
    <t>With a capacity of 100,000 population equivalent</t>
  </si>
  <si>
    <t>5(g)</t>
  </si>
  <si>
    <t>Independently operated industrial waste-water treatment plants which serve one or more activities of this list</t>
  </si>
  <si>
    <t>With a capacity of 10,000m3 per day</t>
  </si>
  <si>
    <t>Paper and wood production and processing</t>
  </si>
  <si>
    <t>6(a)</t>
  </si>
  <si>
    <t>Industrial plants for the production of pulp from timber or similar fibrous materials</t>
  </si>
  <si>
    <t>6(b)</t>
  </si>
  <si>
    <t>Industrial plants for the production of paper and board and other primary wood products (such as chipboard, fibreboard and plywood)</t>
  </si>
  <si>
    <t>With a production capacity of 20 tonnes per day</t>
  </si>
  <si>
    <t>6(c)</t>
  </si>
  <si>
    <t>Industrial plants for the preservation of wood and wood products with chemicals</t>
  </si>
  <si>
    <t>With a production capacity of 50m3 per day</t>
  </si>
  <si>
    <t>Intensive livestock production and aquaculture</t>
  </si>
  <si>
    <t>7(a).i</t>
  </si>
  <si>
    <t>Installations for the intensive rearing of poultry</t>
  </si>
  <si>
    <t>With 40,000 places for poultry</t>
  </si>
  <si>
    <t>7(a).ii</t>
  </si>
  <si>
    <t>Installations for the intensive rearing of pigs</t>
  </si>
  <si>
    <t>With 2,000 places for production pigs (over 30 kg)</t>
  </si>
  <si>
    <t>7(a).iii</t>
  </si>
  <si>
    <t>With 750 places for sows</t>
  </si>
  <si>
    <t>7(b).i</t>
  </si>
  <si>
    <t>Intensive aquaculture</t>
  </si>
  <si>
    <t>Not exceeding 1,000 tonnes of fish and shellfish per year</t>
  </si>
  <si>
    <t>7(b).ii</t>
  </si>
  <si>
    <t>With 1,000 tonnes of fish and shellfish per year</t>
  </si>
  <si>
    <t>Animal and vegetable products from the food and beverage sector</t>
  </si>
  <si>
    <t>8(a)</t>
  </si>
  <si>
    <t>Slaughterhouses</t>
  </si>
  <si>
    <t>With a carcass production capacity of 50 tonnes per day</t>
  </si>
  <si>
    <t>8(b).i</t>
  </si>
  <si>
    <t>(i) Animal raw materials (other than milk)</t>
  </si>
  <si>
    <t>With a finished product production capacity of 75 tonnes per day</t>
  </si>
  <si>
    <t>8(b).ii</t>
  </si>
  <si>
    <t>(ii) Vegetable raw materials</t>
  </si>
  <si>
    <t>With a finished product production capacity of 300 tonnes per day (average value on a quarterly basis)</t>
  </si>
  <si>
    <t>8(c)</t>
  </si>
  <si>
    <t>Treatment and processing of milk</t>
  </si>
  <si>
    <t>With a capacity to receive 200 tonnes of milk or more per day (average value on an annual basis)</t>
  </si>
  <si>
    <t>Other activities</t>
  </si>
  <si>
    <t>9(a)</t>
  </si>
  <si>
    <t>Plants for the pre-treatment (operations such as washing, bleaching, mercerization) or dyeing of fibres or textiles</t>
  </si>
  <si>
    <t>With a treatment capacity of 10 tonnes per day</t>
  </si>
  <si>
    <t>9(b)</t>
  </si>
  <si>
    <t>Plants for the tanning of hides and skins</t>
  </si>
  <si>
    <t>With a treatment capacity of 12 tonnes of finished product per day</t>
  </si>
  <si>
    <t>9(c)</t>
  </si>
  <si>
    <t>Installations for the surface treatment of substances, objects or products using organic solvents, in particular for dressing, printing, coating, degreasing, waterproofing, sizing, painting, cleaning or impregnating</t>
  </si>
  <si>
    <t>With a consumption capacity of 150 kg per hour or 200 tonnes per year</t>
  </si>
  <si>
    <t>9(e)</t>
  </si>
  <si>
    <t>Installations for the building of, and painting or removal of paint from ships</t>
  </si>
  <si>
    <t>With a capacity for ships 100m long</t>
  </si>
  <si>
    <t>10(a)</t>
  </si>
  <si>
    <t>10(b)</t>
  </si>
  <si>
    <t>BRT</t>
  </si>
  <si>
    <t>5 - Waste and waste-water management</t>
  </si>
  <si>
    <t>Table 7: Revisions to historic SPRI pollutant emission data since last publication</t>
  </si>
  <si>
    <t>Site name</t>
  </si>
  <si>
    <t>Dataset year</t>
  </si>
  <si>
    <t>Pollutant</t>
  </si>
  <si>
    <t>Medium</t>
  </si>
  <si>
    <t>Mass (kg)</t>
  </si>
  <si>
    <t>original</t>
  </si>
  <si>
    <t>updated</t>
  </si>
  <si>
    <t>Water</t>
  </si>
  <si>
    <t>Ammonia</t>
  </si>
  <si>
    <t>Air</t>
  </si>
  <si>
    <t>Waste type</t>
  </si>
  <si>
    <t>Recovery or disposal</t>
  </si>
  <si>
    <t>Mass (tonnes)</t>
  </si>
  <si>
    <t xml:space="preserve">original </t>
  </si>
  <si>
    <t xml:space="preserve">new </t>
  </si>
  <si>
    <t>Hazardous</t>
  </si>
  <si>
    <t>Galashiels WwTW</t>
  </si>
  <si>
    <t>Stirling WwTW</t>
  </si>
  <si>
    <t>Name of table or figure</t>
  </si>
  <si>
    <t>Total</t>
  </si>
  <si>
    <t>2020 Pollutant emissions and waste transfers from SEPA regulated industrial sites</t>
  </si>
  <si>
    <t>Figures correct at 15th March 2022</t>
  </si>
  <si>
    <t>Total ART emissions to air by pollutant and industry sector for 2020. All values are kg except for carbon dioxide which is in tonnes</t>
  </si>
  <si>
    <t>Number of sites reporting ART emissions to air, and percentage of total ART emissions released, by industry sector and pollutant for 2020</t>
  </si>
  <si>
    <t>Total ART emissions to water by pollutant and industry sector for 2020. All values are kg.</t>
  </si>
  <si>
    <t>Number of sites reporting ART emissions to water, and percentage of total ART emissions released, by sector and pollutant for 2020</t>
  </si>
  <si>
    <t>Off site waste transfers by industry sector and type for 2020. All values are tonnes.</t>
  </si>
  <si>
    <t>Number of sites required to report to SPRI in 2020 under each Activity code (including sub-codes)</t>
  </si>
  <si>
    <t>Number of individually-reported pollutants emitted to air and water at above and below reporting thresholds in each industry area for 2020</t>
  </si>
  <si>
    <t>Annual SPRI Greenhouse gas emissions normalised against 2007 values</t>
  </si>
  <si>
    <t>3 &amp; 4</t>
  </si>
  <si>
    <t>Emissions of F-gases reported to SPRI by industry sector for 2019 and 2020 (kg)</t>
  </si>
  <si>
    <r>
      <t>Global warming potential of greenhouse gases reported to SPRI since 2007 (kg CO</t>
    </r>
    <r>
      <rPr>
        <vertAlign val="subscript"/>
        <sz val="11"/>
        <rFont val="Calibri"/>
        <family val="2"/>
        <scheme val="minor"/>
      </rPr>
      <t>2</t>
    </r>
    <r>
      <rPr>
        <sz val="11"/>
        <rFont val="Calibri"/>
        <family val="2"/>
        <scheme val="minor"/>
      </rPr>
      <t>e)</t>
    </r>
  </si>
  <si>
    <r>
      <t>Global warming potential of greenhouse gases reported to SPRI since 2007 (kg CO</t>
    </r>
    <r>
      <rPr>
        <vertAlign val="subscript"/>
        <sz val="11"/>
        <rFont val="Calibri"/>
        <family val="2"/>
        <scheme val="minor"/>
      </rPr>
      <t>2</t>
    </r>
    <r>
      <rPr>
        <sz val="11"/>
        <rFont val="Calibri"/>
        <family val="2"/>
        <scheme val="minor"/>
      </rPr>
      <t>e), excluding carbon dioxide and methane, to show relative scale of minor gases. Note that HFCs and PFCs use worst-case values</t>
    </r>
  </si>
  <si>
    <r>
      <t>Global warming potential of greenhouse gases reported to SPRI by industry sector for 2019 and 2020 (kg CO</t>
    </r>
    <r>
      <rPr>
        <vertAlign val="subscript"/>
        <sz val="11"/>
        <rFont val="Calibri"/>
        <family val="2"/>
        <scheme val="minor"/>
      </rPr>
      <t>2</t>
    </r>
    <r>
      <rPr>
        <sz val="11"/>
        <rFont val="Calibri"/>
        <family val="2"/>
        <scheme val="minor"/>
      </rPr>
      <t>e)</t>
    </r>
  </si>
  <si>
    <t xml:space="preserve">Carbon dioxide (tonnes) </t>
  </si>
  <si>
    <r>
      <t>Nitrogen oxides, NO and NO</t>
    </r>
    <r>
      <rPr>
        <vertAlign val="subscript"/>
        <sz val="10"/>
        <color rgb="FF000000"/>
        <rFont val="Calibri"/>
        <family val="2"/>
        <scheme val="minor"/>
      </rPr>
      <t>2</t>
    </r>
    <r>
      <rPr>
        <sz val="10"/>
        <color rgb="FF000000"/>
        <rFont val="Calibri"/>
        <family val="2"/>
        <scheme val="minor"/>
      </rPr>
      <t xml:space="preserve"> as NO</t>
    </r>
    <r>
      <rPr>
        <vertAlign val="subscript"/>
        <sz val="10"/>
        <color rgb="FF000000"/>
        <rFont val="Calibri"/>
        <family val="2"/>
        <scheme val="minor"/>
      </rPr>
      <t>2</t>
    </r>
  </si>
  <si>
    <r>
      <t>10,323,274</t>
    </r>
    <r>
      <rPr>
        <sz val="8"/>
        <color rgb="FF000000"/>
        <rFont val="Calibri"/>
        <family val="2"/>
        <scheme val="minor"/>
      </rPr>
      <t> </t>
    </r>
  </si>
  <si>
    <r>
      <t>Sulphur oxides, SO</t>
    </r>
    <r>
      <rPr>
        <vertAlign val="subscript"/>
        <sz val="10"/>
        <color rgb="FF000000"/>
        <rFont val="Calibri"/>
        <family val="2"/>
        <scheme val="minor"/>
      </rPr>
      <t>2</t>
    </r>
    <r>
      <rPr>
        <sz val="10"/>
        <color rgb="FF000000"/>
        <rFont val="Calibri"/>
        <family val="2"/>
        <scheme val="minor"/>
      </rPr>
      <t xml:space="preserve"> and SO</t>
    </r>
    <r>
      <rPr>
        <vertAlign val="subscript"/>
        <sz val="10"/>
        <color rgb="FF000000"/>
        <rFont val="Calibri"/>
        <family val="2"/>
        <scheme val="minor"/>
      </rPr>
      <t>3</t>
    </r>
    <r>
      <rPr>
        <sz val="10"/>
        <color rgb="FF000000"/>
        <rFont val="Calibri"/>
        <family val="2"/>
        <scheme val="minor"/>
      </rPr>
      <t xml:space="preserve"> as SO</t>
    </r>
    <r>
      <rPr>
        <vertAlign val="subscript"/>
        <sz val="10"/>
        <color rgb="FF000000"/>
        <rFont val="Calibri"/>
        <family val="2"/>
        <scheme val="minor"/>
      </rPr>
      <t>2</t>
    </r>
  </si>
  <si>
    <r>
      <t>45%</t>
    </r>
    <r>
      <rPr>
        <sz val="8"/>
        <color rgb="FF000000"/>
        <rFont val="Calibri"/>
        <family val="2"/>
        <scheme val="minor"/>
      </rPr>
      <t> </t>
    </r>
  </si>
  <si>
    <r>
      <t>1%</t>
    </r>
    <r>
      <rPr>
        <sz val="8"/>
        <color rgb="FF000000"/>
        <rFont val="Calibri"/>
        <family val="2"/>
        <scheme val="minor"/>
      </rPr>
      <t> </t>
    </r>
  </si>
  <si>
    <t>Table 1: Total ART emissions to air by pollutant and industry sector for 2020. All values are kg except for carbon dioxide which is in tonnes</t>
  </si>
  <si>
    <t>Table 2: Number of sites reporting ART emissions to air, and percentage of total ART emissions released, by industry sector and pollutant for 2020</t>
  </si>
  <si>
    <t>Table 3: Total ART emissions to water by pollutant and industry sector for 2020. All values are kg.</t>
  </si>
  <si>
    <t>Cypermethrin</t>
  </si>
  <si>
    <t>Diazinon</t>
  </si>
  <si>
    <t>Nonyphenol and nonylphenol ethoxylates</t>
  </si>
  <si>
    <t>Octylphenol and octylphenol ethoxylates</t>
  </si>
  <si>
    <t>Octylphenols</t>
  </si>
  <si>
    <t>Polychlorinated biphenyls</t>
  </si>
  <si>
    <t>Table 4: Number of sites reporting ART emissions to water, and percentage of total ART emissions released, by sector and pollutant for 2020</t>
  </si>
  <si>
    <t>Table 5: Off site waste transfers by industry sector and type for 2020. All values are tonnes.</t>
  </si>
  <si>
    <t>Table 6: Number of sites required to report to SPRI in 2020 under each Activity code (including sub-codes)</t>
  </si>
  <si>
    <r>
      <t>7</t>
    </r>
    <r>
      <rPr>
        <sz val="8"/>
        <color rgb="FF000000"/>
        <rFont val="Calibri"/>
        <family val="2"/>
        <scheme val="minor"/>
      </rPr>
      <t> </t>
    </r>
  </si>
  <si>
    <t>Total sites required to report to SPRI in 2020</t>
  </si>
  <si>
    <t>All nuclear installations (including plants undergoing decommissioning) and all non-nuclear installations holding authorisation for air, water and waste water releases: Radioactive substances activity – nuclear</t>
  </si>
  <si>
    <t>All nuclear installations (including plants undergoing decommissioning) and all non-nuclear installations holding authorisation for air, water and waste water releases: Radioactive substances activity – non- nuclear </t>
  </si>
  <si>
    <t>Addistone Poultry Farm, Earlston</t>
  </si>
  <si>
    <t>Bennadrove L/F Site, Marybank, Isle of Lewis</t>
  </si>
  <si>
    <t>Dalderse (Falkirk) WwTW</t>
  </si>
  <si>
    <t>EPR Scotland Ltd Westfield Biomass Plant Fife</t>
  </si>
  <si>
    <t>N/A</t>
  </si>
  <si>
    <t>Gartbreck Landfill Site, Bowmore, Islay</t>
  </si>
  <si>
    <t>Hatton PFI WwTW</t>
  </si>
  <si>
    <t>INEOS FPS Ltd, Kinneil Terminal, Grangemouth</t>
  </si>
  <si>
    <t>Newbridge PFI WwTW</t>
  </si>
  <si>
    <t>Nigg PFI WwTW</t>
  </si>
  <si>
    <t>PX Limited, St Fergus Gas Terminal, Aberdeen</t>
  </si>
  <si>
    <t>Rosyth Dockyard, Dunfermiline</t>
  </si>
  <si>
    <t>Seafield PFI (Edinburgh) WwTW</t>
  </si>
  <si>
    <t>Sullom Voe Terminal, Refinery</t>
  </si>
  <si>
    <t>TWMA - Dales Ind Est, Peterhead</t>
  </si>
  <si>
    <t xml:space="preserve">Recovery  </t>
  </si>
  <si>
    <t>Non Hazardous</t>
  </si>
  <si>
    <t>West Carron Landfill, Stenhouse Rd, Falkirk</t>
  </si>
  <si>
    <t xml:space="preserve">Disposal                </t>
  </si>
  <si>
    <t>Raw figures</t>
  </si>
  <si>
    <t>Pollutant (kg)</t>
  </si>
  <si>
    <t>Carbon dioxide (kg)</t>
  </si>
  <si>
    <t>Methane (kg)</t>
  </si>
  <si>
    <t>Nitrous oxide (kg)</t>
  </si>
  <si>
    <t>Total GHGs</t>
  </si>
  <si>
    <t>Converted to kg CO2e</t>
  </si>
  <si>
    <t>Pollutant (kg CO2e)</t>
  </si>
  <si>
    <t>using max HFC-23 = 14,800</t>
  </si>
  <si>
    <t>using max PFC-116 = 12,200</t>
  </si>
  <si>
    <t>Proportion as CO2e</t>
  </si>
  <si>
    <t>Reported values (kg)</t>
  </si>
  <si>
    <t>GWP used:</t>
  </si>
  <si>
    <t>year</t>
  </si>
  <si>
    <t>Greenhouse gas</t>
  </si>
  <si>
    <t>100 years GWP (AR4)</t>
  </si>
  <si>
    <t>highest GWP of HFCs identified in IPCC AR4</t>
  </si>
  <si>
    <t>highest GWP of PFCs identified in IPCC AR4</t>
  </si>
  <si>
    <t>Worst case values used</t>
  </si>
  <si>
    <t>Figure 1: Global warming potential of greenhouse gases reported to SPRI since 2007 (kg CO2e)</t>
  </si>
  <si>
    <t>Figure 2: Global warming potential of greenhouse gases reported to SPRI since 2007 (kg CO2e), excluding carbon dioxide and methane, to show relative scale of minor gases. Note that HFCs and PFCs use worst-case values</t>
  </si>
  <si>
    <t>GWP value used:</t>
  </si>
  <si>
    <t>n/a</t>
  </si>
  <si>
    <t>raw figures are combined from three sources</t>
  </si>
  <si>
    <t>Figures 3 and 4: Annual SPRI Greenhouse gas emissions normalised against 2007 values</t>
  </si>
  <si>
    <t>Normalised against 2007</t>
  </si>
  <si>
    <r>
      <t>Figure 5:</t>
    </r>
    <r>
      <rPr>
        <sz val="11"/>
        <color theme="1"/>
        <rFont val="Calibri"/>
        <family val="2"/>
        <scheme val="minor"/>
      </rPr>
      <t xml:space="preserve"> </t>
    </r>
    <r>
      <rPr>
        <i/>
        <sz val="11"/>
        <color theme="1"/>
        <rFont val="Calibri"/>
        <family val="2"/>
        <scheme val="minor"/>
      </rPr>
      <t>Global warming potential of greenhouse gases reported to SPRI by industry sector for 2019 and 2020 (kg CO</t>
    </r>
    <r>
      <rPr>
        <i/>
        <vertAlign val="subscript"/>
        <sz val="11"/>
        <color theme="1"/>
        <rFont val="Calibri"/>
        <family val="2"/>
        <scheme val="minor"/>
      </rPr>
      <t>2</t>
    </r>
    <r>
      <rPr>
        <i/>
        <sz val="11"/>
        <color theme="1"/>
        <rFont val="Calibri"/>
        <family val="2"/>
        <scheme val="minor"/>
      </rPr>
      <t>e)</t>
    </r>
  </si>
  <si>
    <r>
      <t>Pollutant (kg CO</t>
    </r>
    <r>
      <rPr>
        <b/>
        <vertAlign val="subscript"/>
        <sz val="11"/>
        <color theme="1"/>
        <rFont val="Calibri"/>
        <family val="2"/>
        <scheme val="minor"/>
      </rPr>
      <t>2</t>
    </r>
    <r>
      <rPr>
        <b/>
        <sz val="11"/>
        <color theme="1"/>
        <rFont val="Calibri"/>
        <family val="2"/>
        <scheme val="minor"/>
      </rPr>
      <t>e)</t>
    </r>
  </si>
  <si>
    <r>
      <t>Converted to kg CO</t>
    </r>
    <r>
      <rPr>
        <b/>
        <vertAlign val="subscript"/>
        <sz val="11"/>
        <color theme="1"/>
        <rFont val="Calibri"/>
        <family val="2"/>
        <scheme val="minor"/>
      </rPr>
      <t>2</t>
    </r>
    <r>
      <rPr>
        <b/>
        <sz val="11"/>
        <color theme="1"/>
        <rFont val="Calibri"/>
        <family val="2"/>
        <scheme val="minor"/>
      </rPr>
      <t>e</t>
    </r>
  </si>
  <si>
    <t>Figure 6: Emissions of F-gases reported to SPRI by industry sector for 2019 and 2020 (kg)</t>
  </si>
  <si>
    <t>ART</t>
  </si>
  <si>
    <t>Figure 7: Number of individually-reported pollutants emitted to air and water at above and below reporting thresholds in each industry area for 2020</t>
  </si>
  <si>
    <t>Datasheet to accompany Scottish Pollutant Release Inventory 2020 Statistic commentary</t>
  </si>
  <si>
    <t>Radioactive Substances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</si>
</sst>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6"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sz val="11"/>
      <color theme="1"/>
      <name val="Calibri"/>
      <family val="2"/>
      <scheme val="minor"/>
    </font>
    <font>
      <sz val="11"/>
      <name val="Calibri"/>
      <family val="2"/>
      <scheme val="minor"/>
    </font>
    <font>
      <b/>
      <sz val="16"/>
      <color theme="1"/>
      <name val="Calibri"/>
      <family val="2"/>
      <scheme val="minor"/>
    </font>
    <font>
      <b/>
      <sz val="11"/>
      <name val="Calibri"/>
      <family val="2"/>
      <scheme val="minor"/>
    </font>
    <font>
      <b/>
      <i/>
      <sz val="11"/>
      <color theme="1"/>
      <name val="Calibri"/>
      <family val="2"/>
      <scheme val="minor"/>
    </font>
    <font>
      <i/>
      <sz val="11"/>
      <name val="Calibri"/>
      <family val="2"/>
      <scheme val="minor"/>
    </font>
    <font>
      <sz val="11"/>
      <color rgb="FFFF0000"/>
      <name val="Calibri"/>
      <family val="2"/>
      <scheme val="minor"/>
    </font>
    <font>
      <vertAlign val="subscript"/>
      <sz val="11"/>
      <name val="Calibri"/>
      <family val="2"/>
      <scheme val="minor"/>
    </font>
    <font>
      <i/>
      <sz val="10"/>
      <color rgb="FF000000"/>
      <name val="Calibri"/>
      <family val="2"/>
      <scheme val="minor"/>
    </font>
    <font>
      <b/>
      <i/>
      <sz val="10"/>
      <color rgb="FF000000"/>
      <name val="Calibri"/>
      <family val="2"/>
      <scheme val="minor"/>
    </font>
    <font>
      <vertAlign val="subscript"/>
      <sz val="10"/>
      <color rgb="FF000000"/>
      <name val="Calibri"/>
      <family val="2"/>
      <scheme val="minor"/>
    </font>
    <font>
      <sz val="8"/>
      <color rgb="FF000000"/>
      <name val="Calibri"/>
      <family val="2"/>
      <scheme val="minor"/>
    </font>
    <font>
      <sz val="8"/>
      <color theme="1"/>
      <name val="Calibri"/>
      <family val="2"/>
      <scheme val="minor"/>
    </font>
    <font>
      <sz val="11"/>
      <color rgb="FF000000"/>
      <name val="Calibri"/>
      <family val="2"/>
      <scheme val="minor"/>
    </font>
    <font>
      <b/>
      <sz val="11"/>
      <color rgb="FFFF0000"/>
      <name val="Calibri"/>
      <family val="2"/>
      <scheme val="minor"/>
    </font>
    <font>
      <i/>
      <sz val="11"/>
      <color rgb="FFFF0000"/>
      <name val="Calibri"/>
      <family val="2"/>
      <scheme val="minor"/>
    </font>
    <font>
      <i/>
      <vertAlign val="subscript"/>
      <sz val="11"/>
      <color theme="1"/>
      <name val="Calibri"/>
      <family val="2"/>
      <scheme val="minor"/>
    </font>
    <font>
      <b/>
      <vertAlign val="subscript"/>
      <sz val="11"/>
      <color theme="1"/>
      <name val="Calibri"/>
      <family val="2"/>
      <scheme val="minor"/>
    </font>
  </fonts>
  <fills count="7">
    <fill>
      <patternFill patternType="none"/>
    </fill>
    <fill>
      <patternFill patternType="gray125"/>
    </fill>
    <fill>
      <patternFill patternType="solid">
        <fgColor rgb="FFF2F2F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9933"/>
        <bgColor indexed="64"/>
      </patternFill>
    </fill>
    <fill>
      <patternFill patternType="solid">
        <fgColor rgb="FF00B0F0"/>
        <bgColor indexed="64"/>
      </patternFill>
    </fill>
  </fills>
  <borders count="26">
    <border>
      <left/>
      <right/>
      <top/>
      <bottom/>
      <diagonal/>
    </border>
    <border>
      <left style="medium">
        <color rgb="FFBFBFBF"/>
      </left>
      <right style="medium">
        <color rgb="FFBFBFBF"/>
      </right>
      <top style="medium">
        <color rgb="FFBFBFBF"/>
      </top>
      <bottom style="medium">
        <color indexed="64"/>
      </bottom>
      <diagonal/>
    </border>
    <border>
      <left/>
      <right style="medium">
        <color rgb="FFBFBFBF"/>
      </right>
      <top style="medium">
        <color rgb="FFBFBFBF"/>
      </top>
      <bottom style="medium">
        <color indexed="64"/>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medium">
        <color rgb="FFBFBFBF"/>
      </left>
      <right style="medium">
        <color rgb="FFBFBFBF"/>
      </right>
      <top style="medium">
        <color rgb="FFBFBFBF"/>
      </top>
      <bottom/>
      <diagonal/>
    </border>
    <border>
      <left style="medium">
        <color rgb="FFBFBFBF"/>
      </left>
      <right style="medium">
        <color rgb="FFBFBFBF"/>
      </right>
      <top/>
      <bottom style="medium">
        <color indexed="64"/>
      </bottom>
      <diagonal/>
    </border>
    <border>
      <left/>
      <right style="medium">
        <color rgb="FFBFBFBF"/>
      </right>
      <top/>
      <bottom style="medium">
        <color indexed="64"/>
      </bottom>
      <diagonal/>
    </border>
    <border>
      <left/>
      <right style="medium">
        <color rgb="FFBFBFBF"/>
      </right>
      <top style="medium">
        <color rgb="FFBFBFBF"/>
      </top>
      <bottom style="medium">
        <color rgb="FFBFBFBF"/>
      </bottom>
      <diagonal/>
    </border>
    <border>
      <left/>
      <right/>
      <top style="medium">
        <color rgb="FFBFBFBF"/>
      </top>
      <bottom style="medium">
        <color rgb="FFBFBFBF"/>
      </bottom>
      <diagonal/>
    </border>
    <border>
      <left style="medium">
        <color rgb="FFBFBFBF"/>
      </left>
      <right/>
      <top style="medium">
        <color rgb="FFBFBFBF"/>
      </top>
      <bottom style="medium">
        <color rgb="FFBFBFBF"/>
      </bottom>
      <diagonal/>
    </border>
    <border>
      <left style="medium">
        <color rgb="FFBFBFBF"/>
      </left>
      <right/>
      <top style="medium">
        <color indexed="64"/>
      </top>
      <bottom style="medium">
        <color rgb="FFBFBFBF"/>
      </bottom>
      <diagonal/>
    </border>
    <border>
      <left/>
      <right style="medium">
        <color rgb="FFBFBFBF"/>
      </right>
      <top style="medium">
        <color indexed="64"/>
      </top>
      <bottom style="medium">
        <color rgb="FFBFBFBF"/>
      </bottom>
      <diagonal/>
    </border>
    <border>
      <left style="medium">
        <color rgb="FFBFBFBF"/>
      </left>
      <right style="medium">
        <color rgb="FFBFBFBF"/>
      </right>
      <top style="medium">
        <color rgb="FFBFBFBF"/>
      </top>
      <bottom style="medium">
        <color rgb="FFBFBFBF"/>
      </bottom>
      <diagonal/>
    </border>
    <border>
      <left/>
      <right style="medium">
        <color rgb="FFBFBFBF"/>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8" fillId="0" borderId="0" applyFont="0" applyFill="0" applyBorder="0" applyAlignment="0" applyProtection="0"/>
  </cellStyleXfs>
  <cellXfs count="210">
    <xf numFmtId="0" fontId="0" fillId="0" borderId="0" xfId="0"/>
    <xf numFmtId="0" fontId="0" fillId="0" borderId="0" xfId="0" applyAlignment="1">
      <alignment horizontal="center"/>
    </xf>
    <xf numFmtId="0" fontId="3" fillId="0" borderId="1" xfId="0" applyFont="1" applyBorder="1" applyAlignment="1">
      <alignment vertical="center"/>
    </xf>
    <xf numFmtId="0" fontId="4" fillId="2" borderId="2" xfId="0" applyFont="1" applyFill="1" applyBorder="1" applyAlignment="1">
      <alignment vertical="center"/>
    </xf>
    <xf numFmtId="0" fontId="3" fillId="0" borderId="2" xfId="0" applyFont="1" applyBorder="1" applyAlignment="1">
      <alignment vertical="center" wrapText="1"/>
    </xf>
    <xf numFmtId="3" fontId="0" fillId="0" borderId="0" xfId="0" applyNumberFormat="1"/>
    <xf numFmtId="3" fontId="0" fillId="0" borderId="4" xfId="0" applyNumberFormat="1" applyBorder="1" applyAlignment="1">
      <alignment horizontal="right" vertical="center"/>
    </xf>
    <xf numFmtId="0" fontId="0" fillId="2" borderId="4" xfId="0" applyFill="1" applyBorder="1" applyAlignment="1">
      <alignment vertical="top"/>
    </xf>
    <xf numFmtId="0" fontId="0" fillId="0" borderId="4" xfId="0" applyBorder="1" applyAlignment="1">
      <alignment vertical="top"/>
    </xf>
    <xf numFmtId="0" fontId="0" fillId="0" borderId="4" xfId="0" applyBorder="1" applyAlignment="1">
      <alignment horizontal="right" vertical="center"/>
    </xf>
    <xf numFmtId="3" fontId="6" fillId="2" borderId="4" xfId="0" applyNumberFormat="1" applyFont="1" applyFill="1" applyBorder="1" applyAlignment="1">
      <alignment horizontal="right" vertical="center"/>
    </xf>
    <xf numFmtId="0" fontId="6" fillId="0" borderId="4" xfId="0" applyFont="1" applyBorder="1" applyAlignment="1">
      <alignment horizontal="right" vertical="center"/>
    </xf>
    <xf numFmtId="3" fontId="6" fillId="0" borderId="4" xfId="0" applyNumberFormat="1" applyFont="1" applyBorder="1" applyAlignment="1">
      <alignment horizontal="right" vertical="center"/>
    </xf>
    <xf numFmtId="0" fontId="5" fillId="0" borderId="2" xfId="0" applyFont="1" applyBorder="1" applyAlignment="1">
      <alignment vertical="center" wrapText="1"/>
    </xf>
    <xf numFmtId="0" fontId="3" fillId="2" borderId="2" xfId="0" applyFont="1" applyFill="1" applyBorder="1" applyAlignment="1">
      <alignment vertical="top" wrapText="1"/>
    </xf>
    <xf numFmtId="0" fontId="3" fillId="0" borderId="2" xfId="0" applyFont="1" applyBorder="1" applyAlignment="1">
      <alignment vertical="top" wrapText="1"/>
    </xf>
    <xf numFmtId="0" fontId="2" fillId="0" borderId="0" xfId="0" applyFont="1" applyAlignment="1">
      <alignment vertical="center"/>
    </xf>
    <xf numFmtId="0" fontId="0" fillId="0" borderId="0" xfId="0" applyAlignment="1">
      <alignment vertical="center" wrapText="1"/>
    </xf>
    <xf numFmtId="0" fontId="0" fillId="2" borderId="7" xfId="0" applyFill="1" applyBorder="1" applyAlignment="1">
      <alignment horizontal="center" vertical="center"/>
    </xf>
    <xf numFmtId="0" fontId="5" fillId="2" borderId="7" xfId="0" applyFont="1" applyFill="1" applyBorder="1" applyAlignment="1">
      <alignment horizontal="center" vertical="center"/>
    </xf>
    <xf numFmtId="0" fontId="5" fillId="0" borderId="7" xfId="0" applyFont="1" applyBorder="1" applyAlignment="1">
      <alignment horizontal="center" vertical="center"/>
    </xf>
    <xf numFmtId="0" fontId="6" fillId="0" borderId="3" xfId="0" applyFont="1" applyBorder="1" applyAlignment="1">
      <alignment vertical="center"/>
    </xf>
    <xf numFmtId="0" fontId="7" fillId="0" borderId="4" xfId="0" applyFont="1" applyBorder="1" applyAlignment="1">
      <alignment horizontal="center" vertical="center"/>
    </xf>
    <xf numFmtId="0" fontId="6" fillId="2" borderId="4" xfId="0" applyFont="1" applyFill="1" applyBorder="1" applyAlignment="1">
      <alignment horizontal="center" vertical="center"/>
    </xf>
    <xf numFmtId="9" fontId="6" fillId="2" borderId="4" xfId="0" applyNumberFormat="1" applyFont="1" applyFill="1" applyBorder="1" applyAlignment="1">
      <alignment horizontal="center" vertical="center"/>
    </xf>
    <xf numFmtId="0" fontId="6" fillId="0" borderId="4" xfId="0" applyFont="1" applyBorder="1" applyAlignment="1">
      <alignment horizontal="center" vertical="center"/>
    </xf>
    <xf numFmtId="9" fontId="6" fillId="0" borderId="4" xfId="0" applyNumberFormat="1" applyFont="1" applyBorder="1" applyAlignment="1">
      <alignment horizontal="center" vertical="center"/>
    </xf>
    <xf numFmtId="0" fontId="6" fillId="2" borderId="4" xfId="0" applyFont="1" applyFill="1" applyBorder="1" applyAlignment="1">
      <alignment horizontal="right" vertical="center"/>
    </xf>
    <xf numFmtId="3" fontId="7" fillId="0" borderId="4" xfId="0" applyNumberFormat="1" applyFont="1" applyBorder="1" applyAlignment="1">
      <alignment horizontal="right" vertical="center"/>
    </xf>
    <xf numFmtId="0" fontId="7" fillId="0" borderId="4" xfId="0" applyFont="1" applyBorder="1" applyAlignment="1">
      <alignment horizontal="right" vertical="center"/>
    </xf>
    <xf numFmtId="4" fontId="7" fillId="0" borderId="4" xfId="0" applyNumberFormat="1" applyFont="1" applyBorder="1" applyAlignment="1">
      <alignment horizontal="right" vertical="center"/>
    </xf>
    <xf numFmtId="4" fontId="6" fillId="2" borderId="4" xfId="0" applyNumberFormat="1" applyFont="1" applyFill="1" applyBorder="1" applyAlignment="1">
      <alignment horizontal="right" vertical="center"/>
    </xf>
    <xf numFmtId="0" fontId="3" fillId="0" borderId="4" xfId="0" applyFont="1" applyBorder="1" applyAlignment="1">
      <alignment vertical="center"/>
    </xf>
    <xf numFmtId="0" fontId="3" fillId="2" borderId="4" xfId="0" applyFont="1" applyFill="1" applyBorder="1" applyAlignment="1">
      <alignment vertical="center"/>
    </xf>
    <xf numFmtId="0" fontId="4" fillId="2" borderId="2" xfId="0" applyFont="1" applyFill="1" applyBorder="1" applyAlignment="1">
      <alignment vertical="center" wrapText="1"/>
    </xf>
    <xf numFmtId="0" fontId="3" fillId="2" borderId="4" xfId="0" applyFont="1" applyFill="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vertical="center" wrapText="1"/>
    </xf>
    <xf numFmtId="0" fontId="1" fillId="0" borderId="3" xfId="0" applyFont="1" applyBorder="1" applyAlignment="1">
      <alignment vertical="center"/>
    </xf>
    <xf numFmtId="3" fontId="1" fillId="0" borderId="4" xfId="0" applyNumberFormat="1" applyFont="1" applyBorder="1" applyAlignment="1">
      <alignment horizontal="right" vertical="center"/>
    </xf>
    <xf numFmtId="0" fontId="3" fillId="0" borderId="4" xfId="0" applyFont="1" applyBorder="1" applyAlignment="1">
      <alignment vertical="center" wrapText="1"/>
    </xf>
    <xf numFmtId="0" fontId="3" fillId="2" borderId="7" xfId="0" applyFont="1" applyFill="1" applyBorder="1" applyAlignment="1">
      <alignment horizontal="center" vertical="center" wrapText="1"/>
    </xf>
    <xf numFmtId="0" fontId="6" fillId="0" borderId="4" xfId="0" applyFont="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3" fillId="2" borderId="7" xfId="0" applyFont="1" applyFill="1" applyBorder="1" applyAlignment="1">
      <alignment vertical="center" wrapText="1"/>
    </xf>
    <xf numFmtId="0" fontId="9" fillId="0" borderId="0" xfId="0" applyFont="1" applyAlignment="1">
      <alignment horizontal="center"/>
    </xf>
    <xf numFmtId="0" fontId="9" fillId="0" borderId="0" xfId="0" applyFont="1"/>
    <xf numFmtId="0" fontId="9" fillId="0" borderId="0" xfId="0" applyFont="1" applyFill="1"/>
    <xf numFmtId="0" fontId="10" fillId="0" borderId="0" xfId="0" applyFont="1" applyAlignment="1">
      <alignment vertical="center"/>
    </xf>
    <xf numFmtId="0" fontId="9" fillId="0" borderId="0" xfId="0" applyFont="1" applyAlignment="1">
      <alignment horizontal="left"/>
    </xf>
    <xf numFmtId="0" fontId="11" fillId="0" borderId="0" xfId="0" applyFont="1" applyAlignment="1">
      <alignment horizontal="center"/>
    </xf>
    <xf numFmtId="0" fontId="11" fillId="0" borderId="0" xfId="0" applyFont="1"/>
    <xf numFmtId="0" fontId="1" fillId="0" borderId="0" xfId="0" applyFont="1"/>
    <xf numFmtId="3" fontId="1" fillId="0" borderId="0" xfId="0" applyNumberFormat="1" applyFont="1"/>
    <xf numFmtId="10" fontId="9" fillId="0" borderId="0" xfId="0" applyNumberFormat="1" applyFont="1"/>
    <xf numFmtId="0" fontId="2" fillId="0" borderId="0" xfId="0" applyFont="1"/>
    <xf numFmtId="0" fontId="12" fillId="0" borderId="0" xfId="0" applyFont="1"/>
    <xf numFmtId="3" fontId="2" fillId="0" borderId="0" xfId="0" applyNumberFormat="1" applyFont="1"/>
    <xf numFmtId="3" fontId="13" fillId="0" borderId="0" xfId="0" applyNumberFormat="1" applyFont="1"/>
    <xf numFmtId="0" fontId="3" fillId="0" borderId="5" xfId="0" applyFont="1" applyBorder="1" applyAlignment="1">
      <alignment horizontal="center" vertical="center"/>
    </xf>
    <xf numFmtId="0" fontId="1" fillId="0" borderId="0" xfId="0" applyFont="1" applyAlignment="1">
      <alignment horizontal="center"/>
    </xf>
    <xf numFmtId="0" fontId="0" fillId="0" borderId="3" xfId="0" applyBorder="1" applyAlignment="1">
      <alignment vertical="center"/>
    </xf>
    <xf numFmtId="3" fontId="16" fillId="2" borderId="4" xfId="0" applyNumberFormat="1" applyFont="1" applyFill="1" applyBorder="1" applyAlignment="1">
      <alignment horizontal="right" vertical="center"/>
    </xf>
    <xf numFmtId="0" fontId="16" fillId="2" borderId="4" xfId="0" applyFont="1" applyFill="1" applyBorder="1" applyAlignment="1">
      <alignment horizontal="right" vertical="center"/>
    </xf>
    <xf numFmtId="0" fontId="16" fillId="0" borderId="3" xfId="0" applyFont="1" applyBorder="1" applyAlignment="1">
      <alignment vertical="center"/>
    </xf>
    <xf numFmtId="3" fontId="17" fillId="0" borderId="4" xfId="0" applyNumberFormat="1" applyFont="1" applyBorder="1" applyAlignment="1">
      <alignment horizontal="right" vertical="center"/>
    </xf>
    <xf numFmtId="3" fontId="16" fillId="0" borderId="4" xfId="0" applyNumberFormat="1" applyFont="1" applyBorder="1" applyAlignment="1">
      <alignment horizontal="right" vertical="center"/>
    </xf>
    <xf numFmtId="0" fontId="20" fillId="0" borderId="0" xfId="0" applyFont="1" applyAlignment="1">
      <alignment vertical="center"/>
    </xf>
    <xf numFmtId="0" fontId="0" fillId="0" borderId="0" xfId="0" applyAlignment="1">
      <alignment vertical="center"/>
    </xf>
    <xf numFmtId="0" fontId="6" fillId="2" borderId="4" xfId="0" applyFont="1" applyFill="1" applyBorder="1" applyAlignment="1">
      <alignment vertical="center" wrapText="1"/>
    </xf>
    <xf numFmtId="0" fontId="6" fillId="0" borderId="13" xfId="0" applyFont="1" applyBorder="1" applyAlignment="1">
      <alignment vertical="center"/>
    </xf>
    <xf numFmtId="3" fontId="7" fillId="0" borderId="8" xfId="0" applyNumberFormat="1" applyFont="1" applyBorder="1" applyAlignment="1">
      <alignment horizontal="right" vertical="center"/>
    </xf>
    <xf numFmtId="0" fontId="6" fillId="2" borderId="8" xfId="0" applyFont="1" applyFill="1" applyBorder="1" applyAlignment="1">
      <alignment horizontal="right" vertical="center"/>
    </xf>
    <xf numFmtId="0" fontId="6" fillId="0" borderId="8" xfId="0" applyFont="1" applyBorder="1" applyAlignment="1">
      <alignment horizontal="right" vertical="center"/>
    </xf>
    <xf numFmtId="3" fontId="6" fillId="2" borderId="8" xfId="0" applyNumberFormat="1" applyFont="1" applyFill="1" applyBorder="1" applyAlignment="1">
      <alignment horizontal="right" vertical="center"/>
    </xf>
    <xf numFmtId="0" fontId="0" fillId="0" borderId="8" xfId="0" applyFont="1" applyBorder="1" applyAlignment="1">
      <alignment vertical="top"/>
    </xf>
    <xf numFmtId="3" fontId="6" fillId="0" borderId="8" xfId="0" applyNumberFormat="1" applyFont="1" applyBorder="1" applyAlignment="1">
      <alignment horizontal="right" vertical="center"/>
    </xf>
    <xf numFmtId="0" fontId="16" fillId="2" borderId="8" xfId="0" applyFont="1" applyFill="1" applyBorder="1" applyAlignment="1">
      <alignment horizontal="right" vertical="center"/>
    </xf>
    <xf numFmtId="0" fontId="21" fillId="2" borderId="3" xfId="0" applyFont="1" applyFill="1" applyBorder="1" applyAlignment="1">
      <alignment vertical="center"/>
    </xf>
    <xf numFmtId="3" fontId="21" fillId="2" borderId="4" xfId="0" applyNumberFormat="1" applyFont="1" applyFill="1" applyBorder="1" applyAlignment="1">
      <alignment horizontal="right" vertical="center"/>
    </xf>
    <xf numFmtId="0" fontId="21" fillId="2" borderId="4" xfId="0" applyFont="1" applyFill="1" applyBorder="1" applyAlignment="1">
      <alignment horizontal="right" vertical="center"/>
    </xf>
    <xf numFmtId="0" fontId="6" fillId="2" borderId="14" xfId="0" applyFont="1" applyFill="1" applyBorder="1" applyAlignment="1">
      <alignment vertical="center" wrapText="1"/>
    </xf>
    <xf numFmtId="0" fontId="3"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0" fillId="2" borderId="5" xfId="0" applyFill="1" applyBorder="1" applyAlignment="1">
      <alignment vertical="top" wrapText="1"/>
    </xf>
    <xf numFmtId="0" fontId="3" fillId="0" borderId="3" xfId="0" applyFont="1" applyBorder="1" applyAlignment="1">
      <alignment horizontal="center" vertical="center"/>
    </xf>
    <xf numFmtId="0" fontId="0" fillId="0" borderId="5" xfId="0" applyBorder="1" applyAlignment="1">
      <alignment vertical="top" wrapText="1"/>
    </xf>
    <xf numFmtId="0" fontId="3" fillId="0" borderId="1" xfId="0" applyFont="1" applyBorder="1" applyAlignment="1">
      <alignment horizontal="center" vertical="center"/>
    </xf>
    <xf numFmtId="0" fontId="7" fillId="2" borderId="3" xfId="0" applyFont="1" applyFill="1" applyBorder="1" applyAlignment="1">
      <alignment horizontal="center" vertical="center"/>
    </xf>
    <xf numFmtId="0" fontId="5" fillId="0" borderId="3" xfId="0" applyFont="1" applyBorder="1" applyAlignment="1">
      <alignment horizontal="center" vertical="center"/>
    </xf>
    <xf numFmtId="0" fontId="20" fillId="0" borderId="0" xfId="0" applyFont="1" applyAlignment="1">
      <alignment horizontal="center" vertical="center"/>
    </xf>
    <xf numFmtId="0" fontId="2" fillId="0" borderId="0" xfId="0" applyFont="1" applyAlignment="1">
      <alignment horizontal="left" vertical="center"/>
    </xf>
    <xf numFmtId="9" fontId="0" fillId="0" borderId="0" xfId="1" applyFont="1"/>
    <xf numFmtId="3" fontId="12" fillId="0" borderId="0" xfId="0" applyNumberFormat="1" applyFont="1"/>
    <xf numFmtId="164" fontId="0" fillId="0" borderId="0" xfId="0" applyNumberFormat="1"/>
    <xf numFmtId="164" fontId="1" fillId="0" borderId="0" xfId="0" applyNumberFormat="1" applyFont="1"/>
    <xf numFmtId="3" fontId="14" fillId="0" borderId="0" xfId="0" applyNumberFormat="1" applyFont="1"/>
    <xf numFmtId="0" fontId="14" fillId="0" borderId="0" xfId="0" applyFont="1"/>
    <xf numFmtId="164" fontId="14" fillId="0" borderId="0" xfId="1" applyNumberFormat="1" applyFont="1" applyFill="1"/>
    <xf numFmtId="10" fontId="0" fillId="0" borderId="0" xfId="1" applyNumberFormat="1" applyFont="1" applyFill="1"/>
    <xf numFmtId="165" fontId="0" fillId="0" borderId="0" xfId="1" applyNumberFormat="1" applyFont="1"/>
    <xf numFmtId="165" fontId="14" fillId="0" borderId="0" xfId="1" applyNumberFormat="1" applyFont="1"/>
    <xf numFmtId="9" fontId="1" fillId="0" borderId="0" xfId="1" applyFont="1" applyFill="1" applyBorder="1"/>
    <xf numFmtId="0" fontId="1" fillId="0" borderId="18" xfId="0" applyFont="1" applyBorder="1"/>
    <xf numFmtId="0" fontId="0" fillId="0" borderId="19" xfId="0" applyBorder="1"/>
    <xf numFmtId="0" fontId="0" fillId="0" borderId="20" xfId="0" applyBorder="1"/>
    <xf numFmtId="0" fontId="1" fillId="0" borderId="21" xfId="0" applyFont="1" applyBorder="1"/>
    <xf numFmtId="0" fontId="0" fillId="0" borderId="21" xfId="0" applyBorder="1"/>
    <xf numFmtId="3" fontId="14" fillId="0" borderId="24" xfId="0" applyNumberFormat="1" applyFont="1" applyBorder="1"/>
    <xf numFmtId="0" fontId="0" fillId="0" borderId="0" xfId="0" applyAlignment="1">
      <alignment horizontal="left"/>
    </xf>
    <xf numFmtId="0" fontId="0" fillId="0" borderId="0" xfId="0" applyFont="1"/>
    <xf numFmtId="0" fontId="23" fillId="0" borderId="0" xfId="0" applyFont="1"/>
    <xf numFmtId="0" fontId="12" fillId="0" borderId="0" xfId="0" applyFont="1" applyFill="1"/>
    <xf numFmtId="0" fontId="2" fillId="0" borderId="0" xfId="0" applyFont="1" applyFill="1"/>
    <xf numFmtId="0" fontId="12" fillId="0" borderId="0" xfId="0" applyFont="1" applyFill="1" applyAlignment="1">
      <alignment horizontal="center"/>
    </xf>
    <xf numFmtId="0" fontId="0" fillId="0" borderId="16" xfId="0" applyBorder="1" applyAlignment="1">
      <alignment horizontal="right"/>
    </xf>
    <xf numFmtId="0" fontId="14" fillId="0" borderId="16" xfId="0" applyFont="1" applyBorder="1" applyAlignment="1">
      <alignment horizontal="right"/>
    </xf>
    <xf numFmtId="3" fontId="0" fillId="0" borderId="17" xfId="0" applyNumberFormat="1" applyBorder="1" applyAlignment="1">
      <alignment horizontal="right"/>
    </xf>
    <xf numFmtId="0" fontId="1" fillId="0" borderId="15" xfId="0" applyFont="1" applyBorder="1" applyAlignment="1">
      <alignment horizontal="right"/>
    </xf>
    <xf numFmtId="0" fontId="12" fillId="3" borderId="0" xfId="0" applyFont="1" applyFill="1"/>
    <xf numFmtId="0" fontId="1" fillId="3" borderId="0" xfId="0" applyFont="1" applyFill="1"/>
    <xf numFmtId="0" fontId="9" fillId="0" borderId="0" xfId="0" applyFont="1" applyFill="1" applyAlignment="1">
      <alignment wrapText="1"/>
    </xf>
    <xf numFmtId="0" fontId="11" fillId="0" borderId="0" xfId="0" applyFont="1" applyAlignment="1">
      <alignment horizontal="center" vertical="center"/>
    </xf>
    <xf numFmtId="0" fontId="1" fillId="0" borderId="0" xfId="0" applyFont="1" applyBorder="1"/>
    <xf numFmtId="0" fontId="0" fillId="0" borderId="0" xfId="0" applyBorder="1"/>
    <xf numFmtId="3" fontId="0" fillId="0" borderId="0" xfId="0" applyNumberFormat="1" applyBorder="1"/>
    <xf numFmtId="3" fontId="14" fillId="0" borderId="0" xfId="0" applyNumberFormat="1" applyFont="1" applyBorder="1"/>
    <xf numFmtId="0" fontId="1" fillId="4" borderId="0" xfId="0" applyFont="1" applyFill="1" applyBorder="1"/>
    <xf numFmtId="0" fontId="0" fillId="4" borderId="0" xfId="0" applyFill="1" applyBorder="1"/>
    <xf numFmtId="3" fontId="0" fillId="4" borderId="0" xfId="0" applyNumberFormat="1" applyFill="1" applyBorder="1"/>
    <xf numFmtId="0" fontId="9" fillId="4" borderId="0" xfId="0" applyFont="1" applyFill="1" applyBorder="1"/>
    <xf numFmtId="3" fontId="14" fillId="4" borderId="0" xfId="0" applyNumberFormat="1" applyFont="1" applyFill="1" applyBorder="1"/>
    <xf numFmtId="0" fontId="14" fillId="4" borderId="0" xfId="0" applyFont="1" applyFill="1" applyBorder="1"/>
    <xf numFmtId="0" fontId="0" fillId="4" borderId="0" xfId="0" applyFill="1" applyBorder="1" applyAlignment="1">
      <alignment vertical="center" wrapText="1"/>
    </xf>
    <xf numFmtId="0" fontId="0" fillId="0" borderId="0" xfId="0" applyBorder="1" applyAlignment="1">
      <alignment vertical="center" wrapText="1"/>
    </xf>
    <xf numFmtId="3" fontId="0" fillId="0" borderId="0" xfId="0" applyNumberFormat="1" applyAlignment="1">
      <alignment horizontal="center"/>
    </xf>
    <xf numFmtId="0" fontId="1" fillId="0" borderId="18" xfId="0" applyFont="1" applyBorder="1" applyAlignment="1">
      <alignment vertical="center"/>
    </xf>
    <xf numFmtId="0" fontId="0" fillId="0" borderId="19" xfId="0" applyBorder="1" applyAlignment="1">
      <alignment horizontal="center"/>
    </xf>
    <xf numFmtId="0" fontId="1" fillId="0" borderId="21" xfId="0" applyFont="1" applyBorder="1" applyAlignment="1">
      <alignment vertical="center" wrapText="1"/>
    </xf>
    <xf numFmtId="0" fontId="1"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12" fillId="0" borderId="22" xfId="0" applyFont="1" applyBorder="1" applyAlignment="1">
      <alignment horizontal="center" vertical="center" wrapText="1"/>
    </xf>
    <xf numFmtId="0" fontId="0" fillId="0" borderId="0" xfId="0" applyBorder="1" applyAlignment="1">
      <alignment horizontal="center"/>
    </xf>
    <xf numFmtId="3" fontId="2" fillId="0" borderId="22" xfId="0" applyNumberFormat="1" applyFont="1" applyBorder="1"/>
    <xf numFmtId="0" fontId="0" fillId="0" borderId="23" xfId="0" applyBorder="1"/>
    <xf numFmtId="0" fontId="0" fillId="0" borderId="24" xfId="0" applyBorder="1" applyAlignment="1">
      <alignment horizontal="center"/>
    </xf>
    <xf numFmtId="3" fontId="0" fillId="0" borderId="24" xfId="0" applyNumberFormat="1" applyBorder="1"/>
    <xf numFmtId="3" fontId="2" fillId="0" borderId="25" xfId="0" applyNumberFormat="1" applyFont="1" applyBorder="1"/>
    <xf numFmtId="0" fontId="2" fillId="0" borderId="21" xfId="0" applyFont="1" applyBorder="1"/>
    <xf numFmtId="0" fontId="2" fillId="0" borderId="0" xfId="0" applyFont="1" applyBorder="1" applyAlignment="1">
      <alignment horizontal="center"/>
    </xf>
    <xf numFmtId="3" fontId="2" fillId="0" borderId="0" xfId="0" applyNumberFormat="1" applyFont="1" applyBorder="1"/>
    <xf numFmtId="0" fontId="2" fillId="0" borderId="0" xfId="0" applyFont="1" applyBorder="1"/>
    <xf numFmtId="0" fontId="2" fillId="0" borderId="23" xfId="0" applyFont="1" applyBorder="1"/>
    <xf numFmtId="0" fontId="2" fillId="0" borderId="24" xfId="0" applyFont="1" applyBorder="1" applyAlignment="1">
      <alignment horizontal="center"/>
    </xf>
    <xf numFmtId="3" fontId="2" fillId="0" borderId="24" xfId="0" applyNumberFormat="1" applyFont="1" applyBorder="1"/>
    <xf numFmtId="0" fontId="2" fillId="0" borderId="24" xfId="0" applyFont="1" applyBorder="1"/>
    <xf numFmtId="0" fontId="12" fillId="0" borderId="18" xfId="0" applyFont="1" applyBorder="1"/>
    <xf numFmtId="0" fontId="2" fillId="0" borderId="19" xfId="0" applyFont="1" applyBorder="1" applyAlignment="1">
      <alignment horizontal="center"/>
    </xf>
    <xf numFmtId="0" fontId="2" fillId="0" borderId="19" xfId="0" applyFont="1" applyBorder="1"/>
    <xf numFmtId="0" fontId="2" fillId="0" borderId="20" xfId="0" applyFont="1" applyBorder="1"/>
    <xf numFmtId="0" fontId="12" fillId="0" borderId="21" xfId="0" applyFont="1" applyBorder="1" applyAlignment="1">
      <alignment vertical="center" wrapText="1"/>
    </xf>
    <xf numFmtId="0" fontId="12" fillId="0" borderId="0" xfId="0" applyFont="1" applyBorder="1" applyAlignment="1">
      <alignment horizontal="center" vertical="center" wrapText="1"/>
    </xf>
    <xf numFmtId="0" fontId="1" fillId="4" borderId="0" xfId="0" applyFont="1" applyFill="1" applyBorder="1" applyAlignment="1">
      <alignment vertical="center" wrapText="1"/>
    </xf>
    <xf numFmtId="0" fontId="1" fillId="4" borderId="0" xfId="0" applyFont="1" applyFill="1" applyBorder="1" applyAlignment="1">
      <alignment horizontal="center" vertical="center" wrapText="1"/>
    </xf>
    <xf numFmtId="0" fontId="23" fillId="0" borderId="19" xfId="0" applyFont="1" applyBorder="1" applyAlignment="1">
      <alignment horizontal="center" wrapText="1"/>
    </xf>
    <xf numFmtId="0" fontId="1" fillId="0" borderId="22" xfId="0" applyFont="1" applyBorder="1"/>
    <xf numFmtId="3" fontId="0" fillId="0" borderId="22" xfId="0" applyNumberFormat="1" applyBorder="1"/>
    <xf numFmtId="0" fontId="0" fillId="0" borderId="24" xfId="0" applyBorder="1"/>
    <xf numFmtId="3" fontId="0" fillId="0" borderId="25" xfId="0" applyNumberFormat="1" applyBorder="1"/>
    <xf numFmtId="0" fontId="1" fillId="5" borderId="0" xfId="0" applyFont="1" applyFill="1" applyAlignment="1">
      <alignment horizontal="center"/>
    </xf>
    <xf numFmtId="0" fontId="1" fillId="6" borderId="0" xfId="0" applyFont="1" applyFill="1" applyAlignment="1">
      <alignment horizontal="center"/>
    </xf>
    <xf numFmtId="0" fontId="3" fillId="0" borderId="10" xfId="0" applyFont="1" applyBorder="1" applyAlignment="1">
      <alignment vertical="center" wrapText="1"/>
    </xf>
    <xf numFmtId="0" fontId="3" fillId="0" borderId="8" xfId="0" applyFont="1" applyBorder="1" applyAlignment="1">
      <alignment vertical="center" wrapText="1"/>
    </xf>
    <xf numFmtId="0" fontId="3" fillId="0" borderId="5" xfId="0" applyFont="1" applyBorder="1" applyAlignment="1">
      <alignment vertical="center"/>
    </xf>
    <xf numFmtId="0" fontId="3" fillId="0" borderId="6" xfId="0"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3" fillId="2" borderId="10" xfId="0" applyFont="1" applyFill="1" applyBorder="1" applyAlignment="1">
      <alignment vertical="center" wrapText="1"/>
    </xf>
    <xf numFmtId="0" fontId="3" fillId="2" borderId="8" xfId="0" applyFont="1" applyFill="1"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0" fillId="0" borderId="10" xfId="0" applyBorder="1" applyAlignment="1">
      <alignment horizontal="center" vertical="center"/>
    </xf>
    <xf numFmtId="0" fontId="0" fillId="0" borderId="8" xfId="0" applyBorder="1" applyAlignment="1">
      <alignment horizontal="center" vertical="center"/>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0" xfId="0" applyFont="1" applyFill="1" applyBorder="1" applyAlignment="1">
      <alignment vertical="center" wrapText="1"/>
    </xf>
    <xf numFmtId="0" fontId="7" fillId="2" borderId="8" xfId="0" applyFont="1" applyFill="1" applyBorder="1" applyAlignment="1">
      <alignment vertical="center" wrapText="1"/>
    </xf>
    <xf numFmtId="0" fontId="7" fillId="2" borderId="10" xfId="0" applyFont="1" applyFill="1" applyBorder="1" applyAlignment="1">
      <alignment horizontal="center" vertical="center"/>
    </xf>
    <xf numFmtId="0" fontId="7" fillId="2" borderId="8" xfId="0" applyFont="1" applyFill="1" applyBorder="1" applyAlignment="1">
      <alignment horizontal="center" vertical="center"/>
    </xf>
    <xf numFmtId="0" fontId="5" fillId="0" borderId="10" xfId="0" applyFont="1" applyBorder="1" applyAlignment="1">
      <alignment vertical="center" wrapText="1"/>
    </xf>
    <xf numFmtId="0" fontId="5" fillId="0" borderId="8" xfId="0" applyFont="1" applyBorder="1" applyAlignment="1">
      <alignment vertical="center" wrapText="1"/>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vertical="center"/>
    </xf>
    <xf numFmtId="0" fontId="3" fillId="0" borderId="8" xfId="0" applyFont="1" applyBorder="1" applyAlignment="1">
      <alignment vertical="center"/>
    </xf>
  </cellXfs>
  <cellStyles count="2">
    <cellStyle name="Normal" xfId="0" builtinId="0"/>
    <cellStyle name="Percent" xfId="1" builtinId="5"/>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Greenhouse gases in SPRI (as kg CO</a:t>
            </a:r>
            <a:r>
              <a:rPr lang="en-GB" baseline="-25000"/>
              <a:t>2</a:t>
            </a:r>
            <a:r>
              <a:rPr lang="en-GB"/>
              <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'Figures 1 &amp; 2'!$A$16</c:f>
              <c:strCache>
                <c:ptCount val="1"/>
                <c:pt idx="0">
                  <c:v>Carbon dioxide</c:v>
                </c:pt>
              </c:strCache>
            </c:strRef>
          </c:tx>
          <c:spPr>
            <a:solidFill>
              <a:srgbClr val="00B0F0"/>
            </a:solidFill>
            <a:ln>
              <a:noFill/>
            </a:ln>
            <a:effectLst/>
          </c:spPr>
          <c:invertIfNegative val="0"/>
          <c:cat>
            <c:numRef>
              <c:f>'Figures 1 &amp; 2'!$B$15:$O$15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'Figures 1 &amp; 2'!$B$16:$O$16</c:f>
              <c:numCache>
                <c:formatCode>#,##0</c:formatCode>
                <c:ptCount val="14"/>
                <c:pt idx="0">
                  <c:v>26549962882</c:v>
                </c:pt>
                <c:pt idx="1">
                  <c:v>25676478179</c:v>
                </c:pt>
                <c:pt idx="2">
                  <c:v>24293673096</c:v>
                </c:pt>
                <c:pt idx="3">
                  <c:v>26384456678</c:v>
                </c:pt>
                <c:pt idx="4">
                  <c:v>22544490949</c:v>
                </c:pt>
                <c:pt idx="5">
                  <c:v>22984923683</c:v>
                </c:pt>
                <c:pt idx="6">
                  <c:v>21166495017</c:v>
                </c:pt>
                <c:pt idx="7">
                  <c:v>19204496971</c:v>
                </c:pt>
                <c:pt idx="8">
                  <c:v>17368829321</c:v>
                </c:pt>
                <c:pt idx="9">
                  <c:v>12460891832</c:v>
                </c:pt>
                <c:pt idx="10">
                  <c:v>11529114447</c:v>
                </c:pt>
                <c:pt idx="11">
                  <c:v>11849079760</c:v>
                </c:pt>
                <c:pt idx="12">
                  <c:v>11355380323</c:v>
                </c:pt>
                <c:pt idx="13">
                  <c:v>10644634305.71953</c:v>
                </c:pt>
              </c:numCache>
            </c:numRef>
          </c:val>
          <c:extLst>
            <c:ext xmlns:c16="http://schemas.microsoft.com/office/drawing/2014/chart" uri="{C3380CC4-5D6E-409C-BE32-E72D297353CC}">
              <c16:uniqueId val="{00000000-2267-45FB-9428-9FE6FECAD79E}"/>
            </c:ext>
          </c:extLst>
        </c:ser>
        <c:ser>
          <c:idx val="1"/>
          <c:order val="1"/>
          <c:tx>
            <c:strRef>
              <c:f>'Figures 1 &amp; 2'!$A$17</c:f>
              <c:strCache>
                <c:ptCount val="1"/>
                <c:pt idx="0">
                  <c:v>Methane</c:v>
                </c:pt>
              </c:strCache>
            </c:strRef>
          </c:tx>
          <c:spPr>
            <a:solidFill>
              <a:srgbClr val="7030A0"/>
            </a:solidFill>
            <a:ln>
              <a:noFill/>
            </a:ln>
            <a:effectLst/>
          </c:spPr>
          <c:invertIfNegative val="0"/>
          <c:cat>
            <c:numRef>
              <c:f>'Figures 1 &amp; 2'!$B$15:$O$15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'Figures 1 &amp; 2'!$B$17:$O$17</c:f>
              <c:numCache>
                <c:formatCode>#,##0</c:formatCode>
                <c:ptCount val="14"/>
                <c:pt idx="0">
                  <c:v>1769368775</c:v>
                </c:pt>
                <c:pt idx="1">
                  <c:v>1420713375</c:v>
                </c:pt>
                <c:pt idx="2">
                  <c:v>1283283850</c:v>
                </c:pt>
                <c:pt idx="3">
                  <c:v>1197811050</c:v>
                </c:pt>
                <c:pt idx="4">
                  <c:v>1204011300</c:v>
                </c:pt>
                <c:pt idx="5">
                  <c:v>1198130450</c:v>
                </c:pt>
                <c:pt idx="6">
                  <c:v>1177745050</c:v>
                </c:pt>
                <c:pt idx="7">
                  <c:v>1067647100</c:v>
                </c:pt>
                <c:pt idx="8">
                  <c:v>953345475</c:v>
                </c:pt>
                <c:pt idx="9">
                  <c:v>874004200</c:v>
                </c:pt>
                <c:pt idx="10">
                  <c:v>813495350</c:v>
                </c:pt>
                <c:pt idx="11">
                  <c:v>696159190.75</c:v>
                </c:pt>
                <c:pt idx="12">
                  <c:v>668420377.5</c:v>
                </c:pt>
                <c:pt idx="13">
                  <c:v>649754180.31991434</c:v>
                </c:pt>
              </c:numCache>
            </c:numRef>
          </c:val>
          <c:extLst>
            <c:ext xmlns:c16="http://schemas.microsoft.com/office/drawing/2014/chart" uri="{C3380CC4-5D6E-409C-BE32-E72D297353CC}">
              <c16:uniqueId val="{00000001-2267-45FB-9428-9FE6FECAD79E}"/>
            </c:ext>
          </c:extLst>
        </c:ser>
        <c:ser>
          <c:idx val="2"/>
          <c:order val="2"/>
          <c:tx>
            <c:strRef>
              <c:f>'Figures 1 &amp; 2'!$A$18</c:f>
              <c:strCache>
                <c:ptCount val="1"/>
                <c:pt idx="0">
                  <c:v>Nitrous oxide</c:v>
                </c:pt>
              </c:strCache>
            </c:strRef>
          </c:tx>
          <c:spPr>
            <a:solidFill>
              <a:schemeClr val="accent3"/>
            </a:solidFill>
            <a:ln>
              <a:noFill/>
            </a:ln>
            <a:effectLst/>
          </c:spPr>
          <c:invertIfNegative val="0"/>
          <c:cat>
            <c:numRef>
              <c:f>'Figures 1 &amp; 2'!$B$15:$O$15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'Figures 1 &amp; 2'!$B$18:$O$18</c:f>
              <c:numCache>
                <c:formatCode>#,##0</c:formatCode>
                <c:ptCount val="14"/>
                <c:pt idx="0">
                  <c:v>88294718</c:v>
                </c:pt>
                <c:pt idx="1">
                  <c:v>94408188</c:v>
                </c:pt>
                <c:pt idx="2">
                  <c:v>63157524</c:v>
                </c:pt>
                <c:pt idx="3">
                  <c:v>74771776</c:v>
                </c:pt>
                <c:pt idx="4">
                  <c:v>55257842</c:v>
                </c:pt>
                <c:pt idx="5">
                  <c:v>58142482</c:v>
                </c:pt>
                <c:pt idx="6">
                  <c:v>48046540</c:v>
                </c:pt>
                <c:pt idx="7">
                  <c:v>51097166</c:v>
                </c:pt>
                <c:pt idx="8">
                  <c:v>47842112</c:v>
                </c:pt>
                <c:pt idx="9">
                  <c:v>39080912</c:v>
                </c:pt>
                <c:pt idx="10">
                  <c:v>28658660</c:v>
                </c:pt>
                <c:pt idx="11">
                  <c:v>26774108</c:v>
                </c:pt>
                <c:pt idx="12">
                  <c:v>28769814</c:v>
                </c:pt>
                <c:pt idx="13">
                  <c:v>21916744.475199997</c:v>
                </c:pt>
              </c:numCache>
            </c:numRef>
          </c:val>
          <c:extLst>
            <c:ext xmlns:c16="http://schemas.microsoft.com/office/drawing/2014/chart" uri="{C3380CC4-5D6E-409C-BE32-E72D297353CC}">
              <c16:uniqueId val="{00000002-2267-45FB-9428-9FE6FECAD79E}"/>
            </c:ext>
          </c:extLst>
        </c:ser>
        <c:ser>
          <c:idx val="3"/>
          <c:order val="3"/>
          <c:tx>
            <c:strRef>
              <c:f>'Figures 1 &amp; 2'!$A$19</c:f>
              <c:strCache>
                <c:ptCount val="1"/>
                <c:pt idx="0">
                  <c:v>Hydrofluorocarbons (HFCs)</c:v>
                </c:pt>
              </c:strCache>
            </c:strRef>
          </c:tx>
          <c:spPr>
            <a:solidFill>
              <a:schemeClr val="accent4">
                <a:lumMod val="40000"/>
                <a:lumOff val="60000"/>
              </a:schemeClr>
            </a:solidFill>
            <a:ln>
              <a:noFill/>
            </a:ln>
            <a:effectLst/>
          </c:spPr>
          <c:invertIfNegative val="0"/>
          <c:cat>
            <c:numRef>
              <c:f>'Figures 1 &amp; 2'!$B$15:$O$15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'Figures 1 &amp; 2'!$B$19:$O$19</c:f>
              <c:numCache>
                <c:formatCode>#,##0</c:formatCode>
                <c:ptCount val="14"/>
                <c:pt idx="0">
                  <c:v>23990800</c:v>
                </c:pt>
                <c:pt idx="1">
                  <c:v>26240400</c:v>
                </c:pt>
                <c:pt idx="2">
                  <c:v>12432000</c:v>
                </c:pt>
                <c:pt idx="3">
                  <c:v>21682000</c:v>
                </c:pt>
                <c:pt idx="4">
                  <c:v>31746000</c:v>
                </c:pt>
                <c:pt idx="5">
                  <c:v>39012800</c:v>
                </c:pt>
                <c:pt idx="6">
                  <c:v>55944000</c:v>
                </c:pt>
                <c:pt idx="7">
                  <c:v>27261600</c:v>
                </c:pt>
                <c:pt idx="8">
                  <c:v>36837200</c:v>
                </c:pt>
                <c:pt idx="9">
                  <c:v>25663200</c:v>
                </c:pt>
                <c:pt idx="10">
                  <c:v>15510400</c:v>
                </c:pt>
                <c:pt idx="11">
                  <c:v>51992400</c:v>
                </c:pt>
                <c:pt idx="12">
                  <c:v>18692400</c:v>
                </c:pt>
                <c:pt idx="13">
                  <c:v>53818719.999999993</c:v>
                </c:pt>
              </c:numCache>
            </c:numRef>
          </c:val>
          <c:extLst>
            <c:ext xmlns:c16="http://schemas.microsoft.com/office/drawing/2014/chart" uri="{C3380CC4-5D6E-409C-BE32-E72D297353CC}">
              <c16:uniqueId val="{00000003-2267-45FB-9428-9FE6FECAD79E}"/>
            </c:ext>
          </c:extLst>
        </c:ser>
        <c:ser>
          <c:idx val="4"/>
          <c:order val="4"/>
          <c:tx>
            <c:strRef>
              <c:f>'Figures 1 &amp; 2'!$A$20</c:f>
              <c:strCache>
                <c:ptCount val="1"/>
                <c:pt idx="0">
                  <c:v>Perfluorocarbons (PFCs)</c:v>
                </c:pt>
              </c:strCache>
            </c:strRef>
          </c:tx>
          <c:spPr>
            <a:solidFill>
              <a:schemeClr val="accent5">
                <a:lumMod val="40000"/>
                <a:lumOff val="60000"/>
              </a:schemeClr>
            </a:solidFill>
            <a:ln>
              <a:noFill/>
            </a:ln>
            <a:effectLst/>
          </c:spPr>
          <c:invertIfNegative val="0"/>
          <c:cat>
            <c:numRef>
              <c:f>'Figures 1 &amp; 2'!$B$15:$O$15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'Figures 1 &amp; 2'!$B$20:$O$20</c:f>
              <c:numCache>
                <c:formatCode>#,##0</c:formatCode>
                <c:ptCount val="14"/>
                <c:pt idx="0">
                  <c:v>89408541.800000012</c:v>
                </c:pt>
                <c:pt idx="1">
                  <c:v>146290200</c:v>
                </c:pt>
                <c:pt idx="2">
                  <c:v>53584840</c:v>
                </c:pt>
                <c:pt idx="3">
                  <c:v>19566360</c:v>
                </c:pt>
                <c:pt idx="4">
                  <c:v>34904200</c:v>
                </c:pt>
                <c:pt idx="5">
                  <c:v>37698000</c:v>
                </c:pt>
                <c:pt idx="6">
                  <c:v>52301400</c:v>
                </c:pt>
                <c:pt idx="7">
                  <c:v>103004600</c:v>
                </c:pt>
                <c:pt idx="8">
                  <c:v>50386000</c:v>
                </c:pt>
                <c:pt idx="9">
                  <c:v>55022000</c:v>
                </c:pt>
                <c:pt idx="10">
                  <c:v>53131000</c:v>
                </c:pt>
                <c:pt idx="11">
                  <c:v>53899600</c:v>
                </c:pt>
                <c:pt idx="12">
                  <c:v>48129000</c:v>
                </c:pt>
                <c:pt idx="13">
                  <c:v>48898454</c:v>
                </c:pt>
              </c:numCache>
            </c:numRef>
          </c:val>
          <c:extLst>
            <c:ext xmlns:c16="http://schemas.microsoft.com/office/drawing/2014/chart" uri="{C3380CC4-5D6E-409C-BE32-E72D297353CC}">
              <c16:uniqueId val="{00000004-2267-45FB-9428-9FE6FECAD79E}"/>
            </c:ext>
          </c:extLst>
        </c:ser>
        <c:ser>
          <c:idx val="5"/>
          <c:order val="5"/>
          <c:tx>
            <c:strRef>
              <c:f>'Figures 1 &amp; 2'!$A$21</c:f>
              <c:strCache>
                <c:ptCount val="1"/>
                <c:pt idx="0">
                  <c:v>Sulphur hexafluoride</c:v>
                </c:pt>
              </c:strCache>
            </c:strRef>
          </c:tx>
          <c:spPr>
            <a:solidFill>
              <a:schemeClr val="accent6">
                <a:lumMod val="40000"/>
                <a:lumOff val="60000"/>
              </a:schemeClr>
            </a:solidFill>
            <a:ln>
              <a:noFill/>
            </a:ln>
            <a:effectLst/>
          </c:spPr>
          <c:invertIfNegative val="0"/>
          <c:cat>
            <c:numRef>
              <c:f>'Figures 1 &amp; 2'!$B$15:$O$15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'Figures 1 &amp; 2'!$B$21:$O$21</c:f>
              <c:numCache>
                <c:formatCode>#,##0</c:formatCode>
                <c:ptCount val="14"/>
                <c:pt idx="0">
                  <c:v>13089480</c:v>
                </c:pt>
                <c:pt idx="1">
                  <c:v>23484000</c:v>
                </c:pt>
                <c:pt idx="2">
                  <c:v>4286400</c:v>
                </c:pt>
                <c:pt idx="3">
                  <c:v>4719600</c:v>
                </c:pt>
                <c:pt idx="4">
                  <c:v>6475200</c:v>
                </c:pt>
                <c:pt idx="5">
                  <c:v>6931200</c:v>
                </c:pt>
                <c:pt idx="6">
                  <c:v>5494800</c:v>
                </c:pt>
                <c:pt idx="7">
                  <c:v>4058400</c:v>
                </c:pt>
                <c:pt idx="8">
                  <c:v>1755600</c:v>
                </c:pt>
                <c:pt idx="9">
                  <c:v>2918400</c:v>
                </c:pt>
                <c:pt idx="10">
                  <c:v>3055200</c:v>
                </c:pt>
                <c:pt idx="11">
                  <c:v>2439600</c:v>
                </c:pt>
                <c:pt idx="12">
                  <c:v>5038800</c:v>
                </c:pt>
                <c:pt idx="13">
                  <c:v>5171040</c:v>
                </c:pt>
              </c:numCache>
            </c:numRef>
          </c:val>
          <c:extLst>
            <c:ext xmlns:c16="http://schemas.microsoft.com/office/drawing/2014/chart" uri="{C3380CC4-5D6E-409C-BE32-E72D297353CC}">
              <c16:uniqueId val="{00000005-2267-45FB-9428-9FE6FECAD79E}"/>
            </c:ext>
          </c:extLst>
        </c:ser>
        <c:dLbls>
          <c:showLegendKey val="0"/>
          <c:showVal val="0"/>
          <c:showCatName val="0"/>
          <c:showSerName val="0"/>
          <c:showPercent val="0"/>
          <c:showBubbleSize val="0"/>
        </c:dLbls>
        <c:gapWidth val="150"/>
        <c:overlap val="100"/>
        <c:axId val="1697787008"/>
        <c:axId val="1697783264"/>
      </c:barChart>
      <c:catAx>
        <c:axId val="169778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7783264"/>
        <c:crosses val="autoZero"/>
        <c:auto val="1"/>
        <c:lblAlgn val="ctr"/>
        <c:lblOffset val="100"/>
        <c:noMultiLvlLbl val="0"/>
      </c:catAx>
      <c:valAx>
        <c:axId val="1697783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7787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Greenhouse gases in SPRI (as kg CO</a:t>
            </a:r>
            <a:r>
              <a:rPr lang="en-GB" baseline="-25000"/>
              <a:t>2</a:t>
            </a:r>
            <a:r>
              <a:rPr lang="en-GB"/>
              <a:t>e), excluding</a:t>
            </a:r>
            <a:r>
              <a:rPr lang="en-GB" baseline="0"/>
              <a:t> carbon dioxide and methane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2"/>
          <c:order val="2"/>
          <c:tx>
            <c:strRef>
              <c:f>'Figures 1 &amp; 2'!$A$18</c:f>
              <c:strCache>
                <c:ptCount val="1"/>
                <c:pt idx="0">
                  <c:v>Nitrous oxide</c:v>
                </c:pt>
              </c:strCache>
            </c:strRef>
          </c:tx>
          <c:spPr>
            <a:solidFill>
              <a:schemeClr val="accent3"/>
            </a:solidFill>
            <a:ln>
              <a:noFill/>
            </a:ln>
            <a:effectLst/>
          </c:spPr>
          <c:invertIfNegative val="0"/>
          <c:cat>
            <c:numRef>
              <c:f>'Figures 1 &amp; 2'!$B$15:$O$15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'Figures 1 &amp; 2'!$B$18:$O$18</c:f>
              <c:numCache>
                <c:formatCode>#,##0</c:formatCode>
                <c:ptCount val="14"/>
                <c:pt idx="0">
                  <c:v>88294718</c:v>
                </c:pt>
                <c:pt idx="1">
                  <c:v>94408188</c:v>
                </c:pt>
                <c:pt idx="2">
                  <c:v>63157524</c:v>
                </c:pt>
                <c:pt idx="3">
                  <c:v>74771776</c:v>
                </c:pt>
                <c:pt idx="4">
                  <c:v>55257842</c:v>
                </c:pt>
                <c:pt idx="5">
                  <c:v>58142482</c:v>
                </c:pt>
                <c:pt idx="6">
                  <c:v>48046540</c:v>
                </c:pt>
                <c:pt idx="7">
                  <c:v>51097166</c:v>
                </c:pt>
                <c:pt idx="8">
                  <c:v>47842112</c:v>
                </c:pt>
                <c:pt idx="9">
                  <c:v>39080912</c:v>
                </c:pt>
                <c:pt idx="10">
                  <c:v>28658660</c:v>
                </c:pt>
                <c:pt idx="11">
                  <c:v>26774108</c:v>
                </c:pt>
                <c:pt idx="12">
                  <c:v>28769814</c:v>
                </c:pt>
                <c:pt idx="13">
                  <c:v>21916744.475199997</c:v>
                </c:pt>
              </c:numCache>
            </c:numRef>
          </c:val>
          <c:extLst>
            <c:ext xmlns:c16="http://schemas.microsoft.com/office/drawing/2014/chart" uri="{C3380CC4-5D6E-409C-BE32-E72D297353CC}">
              <c16:uniqueId val="{00000000-3F56-4F75-9666-B6D704B3748A}"/>
            </c:ext>
          </c:extLst>
        </c:ser>
        <c:ser>
          <c:idx val="3"/>
          <c:order val="3"/>
          <c:tx>
            <c:strRef>
              <c:f>'Figures 1 &amp; 2'!$A$19</c:f>
              <c:strCache>
                <c:ptCount val="1"/>
                <c:pt idx="0">
                  <c:v>Hydrofluorocarbons (HFCs)</c:v>
                </c:pt>
              </c:strCache>
            </c:strRef>
          </c:tx>
          <c:spPr>
            <a:solidFill>
              <a:schemeClr val="accent4">
                <a:lumMod val="40000"/>
                <a:lumOff val="60000"/>
              </a:schemeClr>
            </a:solidFill>
            <a:ln>
              <a:noFill/>
            </a:ln>
            <a:effectLst/>
          </c:spPr>
          <c:invertIfNegative val="0"/>
          <c:cat>
            <c:numRef>
              <c:f>'Figures 1 &amp; 2'!$B$15:$O$15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'Figures 1 &amp; 2'!$B$19:$O$19</c:f>
              <c:numCache>
                <c:formatCode>#,##0</c:formatCode>
                <c:ptCount val="14"/>
                <c:pt idx="0">
                  <c:v>23990800</c:v>
                </c:pt>
                <c:pt idx="1">
                  <c:v>26240400</c:v>
                </c:pt>
                <c:pt idx="2">
                  <c:v>12432000</c:v>
                </c:pt>
                <c:pt idx="3">
                  <c:v>21682000</c:v>
                </c:pt>
                <c:pt idx="4">
                  <c:v>31746000</c:v>
                </c:pt>
                <c:pt idx="5">
                  <c:v>39012800</c:v>
                </c:pt>
                <c:pt idx="6">
                  <c:v>55944000</c:v>
                </c:pt>
                <c:pt idx="7">
                  <c:v>27261600</c:v>
                </c:pt>
                <c:pt idx="8">
                  <c:v>36837200</c:v>
                </c:pt>
                <c:pt idx="9">
                  <c:v>25663200</c:v>
                </c:pt>
                <c:pt idx="10">
                  <c:v>15510400</c:v>
                </c:pt>
                <c:pt idx="11">
                  <c:v>51992400</c:v>
                </c:pt>
                <c:pt idx="12">
                  <c:v>18692400</c:v>
                </c:pt>
                <c:pt idx="13">
                  <c:v>53818719.999999993</c:v>
                </c:pt>
              </c:numCache>
            </c:numRef>
          </c:val>
          <c:extLst>
            <c:ext xmlns:c16="http://schemas.microsoft.com/office/drawing/2014/chart" uri="{C3380CC4-5D6E-409C-BE32-E72D297353CC}">
              <c16:uniqueId val="{00000001-3F56-4F75-9666-B6D704B3748A}"/>
            </c:ext>
          </c:extLst>
        </c:ser>
        <c:ser>
          <c:idx val="4"/>
          <c:order val="4"/>
          <c:tx>
            <c:strRef>
              <c:f>'Figures 1 &amp; 2'!$A$20</c:f>
              <c:strCache>
                <c:ptCount val="1"/>
                <c:pt idx="0">
                  <c:v>Perfluorocarbons (PFCs)</c:v>
                </c:pt>
              </c:strCache>
            </c:strRef>
          </c:tx>
          <c:spPr>
            <a:solidFill>
              <a:schemeClr val="accent5">
                <a:lumMod val="40000"/>
                <a:lumOff val="60000"/>
              </a:schemeClr>
            </a:solidFill>
            <a:ln>
              <a:noFill/>
            </a:ln>
            <a:effectLst/>
          </c:spPr>
          <c:invertIfNegative val="0"/>
          <c:cat>
            <c:numRef>
              <c:f>'Figures 1 &amp; 2'!$B$15:$O$15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'Figures 1 &amp; 2'!$B$20:$O$20</c:f>
              <c:numCache>
                <c:formatCode>#,##0</c:formatCode>
                <c:ptCount val="14"/>
                <c:pt idx="0">
                  <c:v>89408541.800000012</c:v>
                </c:pt>
                <c:pt idx="1">
                  <c:v>146290200</c:v>
                </c:pt>
                <c:pt idx="2">
                  <c:v>53584840</c:v>
                </c:pt>
                <c:pt idx="3">
                  <c:v>19566360</c:v>
                </c:pt>
                <c:pt idx="4">
                  <c:v>34904200</c:v>
                </c:pt>
                <c:pt idx="5">
                  <c:v>37698000</c:v>
                </c:pt>
                <c:pt idx="6">
                  <c:v>52301400</c:v>
                </c:pt>
                <c:pt idx="7">
                  <c:v>103004600</c:v>
                </c:pt>
                <c:pt idx="8">
                  <c:v>50386000</c:v>
                </c:pt>
                <c:pt idx="9">
                  <c:v>55022000</c:v>
                </c:pt>
                <c:pt idx="10">
                  <c:v>53131000</c:v>
                </c:pt>
                <c:pt idx="11">
                  <c:v>53899600</c:v>
                </c:pt>
                <c:pt idx="12">
                  <c:v>48129000</c:v>
                </c:pt>
                <c:pt idx="13">
                  <c:v>48898454</c:v>
                </c:pt>
              </c:numCache>
            </c:numRef>
          </c:val>
          <c:extLst>
            <c:ext xmlns:c16="http://schemas.microsoft.com/office/drawing/2014/chart" uri="{C3380CC4-5D6E-409C-BE32-E72D297353CC}">
              <c16:uniqueId val="{00000002-3F56-4F75-9666-B6D704B3748A}"/>
            </c:ext>
          </c:extLst>
        </c:ser>
        <c:ser>
          <c:idx val="5"/>
          <c:order val="5"/>
          <c:tx>
            <c:strRef>
              <c:f>'Figures 1 &amp; 2'!$A$21</c:f>
              <c:strCache>
                <c:ptCount val="1"/>
                <c:pt idx="0">
                  <c:v>Sulphur hexafluoride</c:v>
                </c:pt>
              </c:strCache>
            </c:strRef>
          </c:tx>
          <c:spPr>
            <a:solidFill>
              <a:schemeClr val="accent6">
                <a:lumMod val="40000"/>
                <a:lumOff val="60000"/>
              </a:schemeClr>
            </a:solidFill>
            <a:ln>
              <a:noFill/>
            </a:ln>
            <a:effectLst/>
          </c:spPr>
          <c:invertIfNegative val="0"/>
          <c:cat>
            <c:numRef>
              <c:f>'Figures 1 &amp; 2'!$B$15:$O$15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'Figures 1 &amp; 2'!$B$21:$O$21</c:f>
              <c:numCache>
                <c:formatCode>#,##0</c:formatCode>
                <c:ptCount val="14"/>
                <c:pt idx="0">
                  <c:v>13089480</c:v>
                </c:pt>
                <c:pt idx="1">
                  <c:v>23484000</c:v>
                </c:pt>
                <c:pt idx="2">
                  <c:v>4286400</c:v>
                </c:pt>
                <c:pt idx="3">
                  <c:v>4719600</c:v>
                </c:pt>
                <c:pt idx="4">
                  <c:v>6475200</c:v>
                </c:pt>
                <c:pt idx="5">
                  <c:v>6931200</c:v>
                </c:pt>
                <c:pt idx="6">
                  <c:v>5494800</c:v>
                </c:pt>
                <c:pt idx="7">
                  <c:v>4058400</c:v>
                </c:pt>
                <c:pt idx="8">
                  <c:v>1755600</c:v>
                </c:pt>
                <c:pt idx="9">
                  <c:v>2918400</c:v>
                </c:pt>
                <c:pt idx="10">
                  <c:v>3055200</c:v>
                </c:pt>
                <c:pt idx="11">
                  <c:v>2439600</c:v>
                </c:pt>
                <c:pt idx="12">
                  <c:v>5038800</c:v>
                </c:pt>
                <c:pt idx="13">
                  <c:v>5171040</c:v>
                </c:pt>
              </c:numCache>
            </c:numRef>
          </c:val>
          <c:extLst>
            <c:ext xmlns:c16="http://schemas.microsoft.com/office/drawing/2014/chart" uri="{C3380CC4-5D6E-409C-BE32-E72D297353CC}">
              <c16:uniqueId val="{00000003-3F56-4F75-9666-B6D704B3748A}"/>
            </c:ext>
          </c:extLst>
        </c:ser>
        <c:dLbls>
          <c:showLegendKey val="0"/>
          <c:showVal val="0"/>
          <c:showCatName val="0"/>
          <c:showSerName val="0"/>
          <c:showPercent val="0"/>
          <c:showBubbleSize val="0"/>
        </c:dLbls>
        <c:gapWidth val="150"/>
        <c:overlap val="100"/>
        <c:axId val="1697787008"/>
        <c:axId val="1697783264"/>
        <c:extLst>
          <c:ext xmlns:c15="http://schemas.microsoft.com/office/drawing/2012/chart" uri="{02D57815-91ED-43cb-92C2-25804820EDAC}">
            <c15:filteredBarSeries>
              <c15:ser>
                <c:idx val="0"/>
                <c:order val="0"/>
                <c:tx>
                  <c:strRef>
                    <c:extLst>
                      <c:ext uri="{02D57815-91ED-43cb-92C2-25804820EDAC}">
                        <c15:formulaRef>
                          <c15:sqref>'Figures 1 &amp; 2'!$A$16</c15:sqref>
                        </c15:formulaRef>
                      </c:ext>
                    </c:extLst>
                    <c:strCache>
                      <c:ptCount val="1"/>
                      <c:pt idx="0">
                        <c:v>Carbon dioxide</c:v>
                      </c:pt>
                    </c:strCache>
                  </c:strRef>
                </c:tx>
                <c:spPr>
                  <a:solidFill>
                    <a:srgbClr val="00B0F0"/>
                  </a:solidFill>
                  <a:ln>
                    <a:noFill/>
                  </a:ln>
                  <a:effectLst/>
                </c:spPr>
                <c:invertIfNegative val="0"/>
                <c:cat>
                  <c:numRef>
                    <c:extLst>
                      <c:ext uri="{02D57815-91ED-43cb-92C2-25804820EDAC}">
                        <c15:formulaRef>
                          <c15:sqref>'Figures 1 &amp; 2'!$B$15:$O$15</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uri="{02D57815-91ED-43cb-92C2-25804820EDAC}">
                        <c15:formulaRef>
                          <c15:sqref>'Figures 1 &amp; 2'!$B$16:$O$16</c15:sqref>
                        </c15:formulaRef>
                      </c:ext>
                    </c:extLst>
                    <c:numCache>
                      <c:formatCode>#,##0</c:formatCode>
                      <c:ptCount val="14"/>
                      <c:pt idx="0">
                        <c:v>26549962882</c:v>
                      </c:pt>
                      <c:pt idx="1">
                        <c:v>25676478179</c:v>
                      </c:pt>
                      <c:pt idx="2">
                        <c:v>24293673096</c:v>
                      </c:pt>
                      <c:pt idx="3">
                        <c:v>26384456678</c:v>
                      </c:pt>
                      <c:pt idx="4">
                        <c:v>22544490949</c:v>
                      </c:pt>
                      <c:pt idx="5">
                        <c:v>22984923683</c:v>
                      </c:pt>
                      <c:pt idx="6">
                        <c:v>21166495017</c:v>
                      </c:pt>
                      <c:pt idx="7">
                        <c:v>19204496971</c:v>
                      </c:pt>
                      <c:pt idx="8">
                        <c:v>17368829321</c:v>
                      </c:pt>
                      <c:pt idx="9">
                        <c:v>12460891832</c:v>
                      </c:pt>
                      <c:pt idx="10">
                        <c:v>11529114447</c:v>
                      </c:pt>
                      <c:pt idx="11">
                        <c:v>11849079760</c:v>
                      </c:pt>
                      <c:pt idx="12">
                        <c:v>11355380323</c:v>
                      </c:pt>
                      <c:pt idx="13">
                        <c:v>10644634305.71953</c:v>
                      </c:pt>
                    </c:numCache>
                  </c:numRef>
                </c:val>
                <c:extLst>
                  <c:ext xmlns:c16="http://schemas.microsoft.com/office/drawing/2014/chart" uri="{C3380CC4-5D6E-409C-BE32-E72D297353CC}">
                    <c16:uniqueId val="{00000004-3F56-4F75-9666-B6D704B3748A}"/>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'Figures 1 &amp; 2'!$A$17</c15:sqref>
                        </c15:formulaRef>
                      </c:ext>
                    </c:extLst>
                    <c:strCache>
                      <c:ptCount val="1"/>
                      <c:pt idx="0">
                        <c:v>Methane</c:v>
                      </c:pt>
                    </c:strCache>
                  </c:strRef>
                </c:tx>
                <c:spPr>
                  <a:solidFill>
                    <a:srgbClr val="7030A0"/>
                  </a:solidFill>
                  <a:ln>
                    <a:noFill/>
                  </a:ln>
                  <a:effectLst/>
                </c:spPr>
                <c:invertIfNegative val="0"/>
                <c:cat>
                  <c:numRef>
                    <c:extLst xmlns:c15="http://schemas.microsoft.com/office/drawing/2012/chart">
                      <c:ext xmlns:c15="http://schemas.microsoft.com/office/drawing/2012/chart" uri="{02D57815-91ED-43cb-92C2-25804820EDAC}">
                        <c15:formulaRef>
                          <c15:sqref>'Figures 1 &amp; 2'!$B$15:$O$15</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xmlns:c15="http://schemas.microsoft.com/office/drawing/2012/chart">
                      <c:ext xmlns:c15="http://schemas.microsoft.com/office/drawing/2012/chart" uri="{02D57815-91ED-43cb-92C2-25804820EDAC}">
                        <c15:formulaRef>
                          <c15:sqref>'Figures 1 &amp; 2'!$B$17:$O$17</c15:sqref>
                        </c15:formulaRef>
                      </c:ext>
                    </c:extLst>
                    <c:numCache>
                      <c:formatCode>#,##0</c:formatCode>
                      <c:ptCount val="14"/>
                      <c:pt idx="0">
                        <c:v>1769368775</c:v>
                      </c:pt>
                      <c:pt idx="1">
                        <c:v>1420713375</c:v>
                      </c:pt>
                      <c:pt idx="2">
                        <c:v>1283283850</c:v>
                      </c:pt>
                      <c:pt idx="3">
                        <c:v>1197811050</c:v>
                      </c:pt>
                      <c:pt idx="4">
                        <c:v>1204011300</c:v>
                      </c:pt>
                      <c:pt idx="5">
                        <c:v>1198130450</c:v>
                      </c:pt>
                      <c:pt idx="6">
                        <c:v>1177745050</c:v>
                      </c:pt>
                      <c:pt idx="7">
                        <c:v>1067647100</c:v>
                      </c:pt>
                      <c:pt idx="8">
                        <c:v>953345475</c:v>
                      </c:pt>
                      <c:pt idx="9">
                        <c:v>874004200</c:v>
                      </c:pt>
                      <c:pt idx="10">
                        <c:v>813495350</c:v>
                      </c:pt>
                      <c:pt idx="11">
                        <c:v>696159190.75</c:v>
                      </c:pt>
                      <c:pt idx="12">
                        <c:v>668420377.5</c:v>
                      </c:pt>
                      <c:pt idx="13">
                        <c:v>649754180.31991434</c:v>
                      </c:pt>
                    </c:numCache>
                  </c:numRef>
                </c:val>
                <c:extLst xmlns:c15="http://schemas.microsoft.com/office/drawing/2012/chart">
                  <c:ext xmlns:c16="http://schemas.microsoft.com/office/drawing/2014/chart" uri="{C3380CC4-5D6E-409C-BE32-E72D297353CC}">
                    <c16:uniqueId val="{00000005-3F56-4F75-9666-B6D704B3748A}"/>
                  </c:ext>
                </c:extLst>
              </c15:ser>
            </c15:filteredBarSeries>
          </c:ext>
        </c:extLst>
      </c:barChart>
      <c:catAx>
        <c:axId val="169778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7783264"/>
        <c:crosses val="autoZero"/>
        <c:auto val="1"/>
        <c:lblAlgn val="ctr"/>
        <c:lblOffset val="100"/>
        <c:noMultiLvlLbl val="0"/>
      </c:catAx>
      <c:valAx>
        <c:axId val="1697783264"/>
        <c:scaling>
          <c:orientation val="minMax"/>
          <c:max val="300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7787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Carbon dioxide,</a:t>
            </a:r>
            <a:r>
              <a:rPr lang="en-GB" baseline="0"/>
              <a:t> methane and nitrous oxide emissions as a percentage of 2007's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'Figures 3 &amp; 4'!$A$16</c:f>
              <c:strCache>
                <c:ptCount val="1"/>
                <c:pt idx="0">
                  <c:v>Carbon dioxide</c:v>
                </c:pt>
              </c:strCache>
            </c:strRef>
          </c:tx>
          <c:spPr>
            <a:ln w="28575" cap="rnd">
              <a:solidFill>
                <a:srgbClr val="00B0F0"/>
              </a:solidFill>
              <a:round/>
            </a:ln>
            <a:effectLst/>
          </c:spPr>
          <c:marker>
            <c:symbol val="none"/>
          </c:marker>
          <c:cat>
            <c:numRef>
              <c:f>'Figures 3 &amp; 4'!$B$15:$O$15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'Figures 3 &amp; 4'!$B$16:$O$16</c:f>
              <c:numCache>
                <c:formatCode>0%</c:formatCode>
                <c:ptCount val="14"/>
                <c:pt idx="0">
                  <c:v>1</c:v>
                </c:pt>
                <c:pt idx="1">
                  <c:v>0.9671003418391898</c:v>
                </c:pt>
                <c:pt idx="2">
                  <c:v>0.91501721505118605</c:v>
                </c:pt>
                <c:pt idx="3">
                  <c:v>0.99376623595537272</c:v>
                </c:pt>
                <c:pt idx="4">
                  <c:v>0.84913455620250311</c:v>
                </c:pt>
                <c:pt idx="5">
                  <c:v>0.86572338293485984</c:v>
                </c:pt>
                <c:pt idx="6">
                  <c:v>0.79723256529861997</c:v>
                </c:pt>
                <c:pt idx="7">
                  <c:v>0.72333423049792722</c:v>
                </c:pt>
                <c:pt idx="8">
                  <c:v>0.65419410935506406</c:v>
                </c:pt>
                <c:pt idx="9">
                  <c:v>0.46933744831892305</c:v>
                </c:pt>
                <c:pt idx="10">
                  <c:v>0.43424220584565715</c:v>
                </c:pt>
                <c:pt idx="11">
                  <c:v>0.44629364691252676</c:v>
                </c:pt>
                <c:pt idx="12">
                  <c:v>0.42769853854291351</c:v>
                </c:pt>
                <c:pt idx="13">
                  <c:v>0.40092840630433579</c:v>
                </c:pt>
              </c:numCache>
            </c:numRef>
          </c:val>
          <c:smooth val="0"/>
          <c:extLst>
            <c:ext xmlns:c16="http://schemas.microsoft.com/office/drawing/2014/chart" uri="{C3380CC4-5D6E-409C-BE32-E72D297353CC}">
              <c16:uniqueId val="{00000000-14EB-4F08-BA29-E2B505857A6A}"/>
            </c:ext>
          </c:extLst>
        </c:ser>
        <c:ser>
          <c:idx val="1"/>
          <c:order val="1"/>
          <c:tx>
            <c:strRef>
              <c:f>'Figures 3 &amp; 4'!$A$17</c:f>
              <c:strCache>
                <c:ptCount val="1"/>
                <c:pt idx="0">
                  <c:v>Methane</c:v>
                </c:pt>
              </c:strCache>
            </c:strRef>
          </c:tx>
          <c:spPr>
            <a:ln w="28575" cap="rnd">
              <a:solidFill>
                <a:srgbClr val="7030A0"/>
              </a:solidFill>
              <a:round/>
            </a:ln>
            <a:effectLst/>
          </c:spPr>
          <c:marker>
            <c:symbol val="none"/>
          </c:marker>
          <c:cat>
            <c:numRef>
              <c:f>'Figures 3 &amp; 4'!$B$15:$O$15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'Figures 3 &amp; 4'!$B$17:$O$17</c:f>
              <c:numCache>
                <c:formatCode>0%</c:formatCode>
                <c:ptCount val="14"/>
                <c:pt idx="0">
                  <c:v>1</c:v>
                </c:pt>
                <c:pt idx="1">
                  <c:v>0.80294927494693691</c:v>
                </c:pt>
                <c:pt idx="2">
                  <c:v>0.72527777596843823</c:v>
                </c:pt>
                <c:pt idx="3">
                  <c:v>0.67697083102418831</c:v>
                </c:pt>
                <c:pt idx="4">
                  <c:v>0.68047504681436466</c:v>
                </c:pt>
                <c:pt idx="5">
                  <c:v>0.67715134737810667</c:v>
                </c:pt>
                <c:pt idx="6">
                  <c:v>0.6656300634671255</c:v>
                </c:pt>
                <c:pt idx="7">
                  <c:v>0.60340564108802019</c:v>
                </c:pt>
                <c:pt idx="8">
                  <c:v>0.53880541381205282</c:v>
                </c:pt>
                <c:pt idx="9">
                  <c:v>0.49396384312252828</c:v>
                </c:pt>
                <c:pt idx="10">
                  <c:v>0.45976585632918721</c:v>
                </c:pt>
                <c:pt idx="11">
                  <c:v>0.39345059129914844</c:v>
                </c:pt>
                <c:pt idx="12">
                  <c:v>0.37777335451169586</c:v>
                </c:pt>
                <c:pt idx="13">
                  <c:v>0.36722371814203308</c:v>
                </c:pt>
              </c:numCache>
            </c:numRef>
          </c:val>
          <c:smooth val="0"/>
          <c:extLst>
            <c:ext xmlns:c16="http://schemas.microsoft.com/office/drawing/2014/chart" uri="{C3380CC4-5D6E-409C-BE32-E72D297353CC}">
              <c16:uniqueId val="{00000001-14EB-4F08-BA29-E2B505857A6A}"/>
            </c:ext>
          </c:extLst>
        </c:ser>
        <c:ser>
          <c:idx val="2"/>
          <c:order val="2"/>
          <c:tx>
            <c:strRef>
              <c:f>'Figures 3 &amp; 4'!$A$18</c:f>
              <c:strCache>
                <c:ptCount val="1"/>
                <c:pt idx="0">
                  <c:v>Nitrous oxide</c:v>
                </c:pt>
              </c:strCache>
            </c:strRef>
          </c:tx>
          <c:spPr>
            <a:ln w="28575" cap="rnd">
              <a:solidFill>
                <a:schemeClr val="accent3"/>
              </a:solidFill>
              <a:round/>
            </a:ln>
            <a:effectLst/>
          </c:spPr>
          <c:marker>
            <c:symbol val="none"/>
          </c:marker>
          <c:cat>
            <c:numRef>
              <c:f>'Figures 3 &amp; 4'!$B$15:$O$15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'Figures 3 &amp; 4'!$B$18:$O$18</c:f>
              <c:numCache>
                <c:formatCode>0%</c:formatCode>
                <c:ptCount val="14"/>
                <c:pt idx="0">
                  <c:v>1</c:v>
                </c:pt>
                <c:pt idx="1">
                  <c:v>1.0692393626536074</c:v>
                </c:pt>
                <c:pt idx="2">
                  <c:v>0.71530353605070696</c:v>
                </c:pt>
                <c:pt idx="3">
                  <c:v>0.84684313732107963</c:v>
                </c:pt>
                <c:pt idx="4">
                  <c:v>0.62583406178385437</c:v>
                </c:pt>
                <c:pt idx="5">
                  <c:v>0.65850464577054313</c:v>
                </c:pt>
                <c:pt idx="6">
                  <c:v>0.54416097687746168</c:v>
                </c:pt>
                <c:pt idx="7">
                  <c:v>0.57871146946751673</c:v>
                </c:pt>
                <c:pt idx="8">
                  <c:v>0.54184568549162815</c:v>
                </c:pt>
                <c:pt idx="9">
                  <c:v>0.44261891181304863</c:v>
                </c:pt>
                <c:pt idx="10">
                  <c:v>0.3245795518594895</c:v>
                </c:pt>
                <c:pt idx="11">
                  <c:v>0.30323567033760729</c:v>
                </c:pt>
                <c:pt idx="12">
                  <c:v>0.32583844936228235</c:v>
                </c:pt>
                <c:pt idx="13">
                  <c:v>0.2482226000789764</c:v>
                </c:pt>
              </c:numCache>
            </c:numRef>
          </c:val>
          <c:smooth val="0"/>
          <c:extLst>
            <c:ext xmlns:c16="http://schemas.microsoft.com/office/drawing/2014/chart" uri="{C3380CC4-5D6E-409C-BE32-E72D297353CC}">
              <c16:uniqueId val="{00000002-14EB-4F08-BA29-E2B505857A6A}"/>
            </c:ext>
          </c:extLst>
        </c:ser>
        <c:dLbls>
          <c:showLegendKey val="0"/>
          <c:showVal val="0"/>
          <c:showCatName val="0"/>
          <c:showSerName val="0"/>
          <c:showPercent val="0"/>
          <c:showBubbleSize val="0"/>
        </c:dLbls>
        <c:smooth val="0"/>
        <c:axId val="1736415663"/>
        <c:axId val="1736414831"/>
      </c:lineChart>
      <c:catAx>
        <c:axId val="1736415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6414831"/>
        <c:crosses val="autoZero"/>
        <c:auto val="1"/>
        <c:lblAlgn val="ctr"/>
        <c:lblOffset val="100"/>
        <c:noMultiLvlLbl val="0"/>
      </c:catAx>
      <c:valAx>
        <c:axId val="17364148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64156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Hydrofluorocarbon, perfluorocarbon and sulphur hexafluoride</a:t>
            </a:r>
            <a:r>
              <a:rPr lang="en-GB" baseline="0"/>
              <a:t> emissions as a percentage of 2007's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'Figures 3 &amp; 4'!$A$19</c:f>
              <c:strCache>
                <c:ptCount val="1"/>
                <c:pt idx="0">
                  <c:v>Hydrofluorocarbons (HFCs)</c:v>
                </c:pt>
              </c:strCache>
            </c:strRef>
          </c:tx>
          <c:spPr>
            <a:ln w="28575" cap="rnd">
              <a:solidFill>
                <a:schemeClr val="accent4">
                  <a:lumMod val="40000"/>
                  <a:lumOff val="60000"/>
                </a:schemeClr>
              </a:solidFill>
              <a:round/>
            </a:ln>
            <a:effectLst/>
          </c:spPr>
          <c:marker>
            <c:symbol val="none"/>
          </c:marker>
          <c:cat>
            <c:numRef>
              <c:f>'Figures 3 &amp; 4'!$B$15:$O$15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'Figures 3 &amp; 4'!$B$19:$O$19</c:f>
              <c:numCache>
                <c:formatCode>0%</c:formatCode>
                <c:ptCount val="14"/>
                <c:pt idx="0">
                  <c:v>1</c:v>
                </c:pt>
                <c:pt idx="1">
                  <c:v>1.093769278223319</c:v>
                </c:pt>
                <c:pt idx="2">
                  <c:v>0.51819864281307837</c:v>
                </c:pt>
                <c:pt idx="3">
                  <c:v>0.90376310919185687</c:v>
                </c:pt>
                <c:pt idx="4">
                  <c:v>1.323257248611968</c:v>
                </c:pt>
                <c:pt idx="5">
                  <c:v>1.6261566933991363</c:v>
                </c:pt>
                <c:pt idx="6">
                  <c:v>2.3318938926588526</c:v>
                </c:pt>
                <c:pt idx="7">
                  <c:v>1.1363355953115362</c:v>
                </c:pt>
                <c:pt idx="8">
                  <c:v>1.5354719309068476</c:v>
                </c:pt>
                <c:pt idx="9">
                  <c:v>1.0697100555212831</c:v>
                </c:pt>
                <c:pt idx="10">
                  <c:v>0.64651449722393584</c:v>
                </c:pt>
                <c:pt idx="11">
                  <c:v>2.1671807526218383</c:v>
                </c:pt>
                <c:pt idx="12">
                  <c:v>0.7791486736582357</c:v>
                </c:pt>
                <c:pt idx="13">
                  <c:v>2.2433066008636642</c:v>
                </c:pt>
              </c:numCache>
            </c:numRef>
          </c:val>
          <c:smooth val="0"/>
          <c:extLst>
            <c:ext xmlns:c16="http://schemas.microsoft.com/office/drawing/2014/chart" uri="{C3380CC4-5D6E-409C-BE32-E72D297353CC}">
              <c16:uniqueId val="{00000000-D9DA-4DE8-BC64-CC104A03E4E4}"/>
            </c:ext>
          </c:extLst>
        </c:ser>
        <c:ser>
          <c:idx val="1"/>
          <c:order val="1"/>
          <c:tx>
            <c:strRef>
              <c:f>'Figures 3 &amp; 4'!$A$20</c:f>
              <c:strCache>
                <c:ptCount val="1"/>
                <c:pt idx="0">
                  <c:v>Perfluorocarbons (PFCs)</c:v>
                </c:pt>
              </c:strCache>
            </c:strRef>
          </c:tx>
          <c:spPr>
            <a:ln w="28575" cap="rnd">
              <a:solidFill>
                <a:schemeClr val="accent5">
                  <a:lumMod val="40000"/>
                  <a:lumOff val="60000"/>
                </a:schemeClr>
              </a:solidFill>
              <a:round/>
            </a:ln>
            <a:effectLst/>
          </c:spPr>
          <c:marker>
            <c:symbol val="none"/>
          </c:marker>
          <c:cat>
            <c:numRef>
              <c:f>'Figures 3 &amp; 4'!$B$15:$O$15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'Figures 3 &amp; 4'!$B$20:$O$20</c:f>
              <c:numCache>
                <c:formatCode>0%</c:formatCode>
                <c:ptCount val="14"/>
                <c:pt idx="0">
                  <c:v>1</c:v>
                </c:pt>
                <c:pt idx="1">
                  <c:v>1.6361993726196751</c:v>
                </c:pt>
                <c:pt idx="2">
                  <c:v>0.59932573466934669</c:v>
                </c:pt>
                <c:pt idx="3">
                  <c:v>0.21884217778395754</c:v>
                </c:pt>
                <c:pt idx="4">
                  <c:v>0.39038999291676174</c:v>
                </c:pt>
                <c:pt idx="5">
                  <c:v>0.42163756662453472</c:v>
                </c:pt>
                <c:pt idx="6">
                  <c:v>0.58497095408394184</c:v>
                </c:pt>
                <c:pt idx="7">
                  <c:v>1.1520666585795944</c:v>
                </c:pt>
                <c:pt idx="8">
                  <c:v>0.56354794503538141</c:v>
                </c:pt>
                <c:pt idx="9">
                  <c:v>0.61539981407011379</c:v>
                </c:pt>
                <c:pt idx="10">
                  <c:v>0.59424970959542034</c:v>
                </c:pt>
                <c:pt idx="11">
                  <c:v>0.60284620367223118</c:v>
                </c:pt>
                <c:pt idx="12">
                  <c:v>0.53830427195268271</c:v>
                </c:pt>
                <c:pt idx="13">
                  <c:v>0.54691031768957898</c:v>
                </c:pt>
              </c:numCache>
            </c:numRef>
          </c:val>
          <c:smooth val="0"/>
          <c:extLst>
            <c:ext xmlns:c16="http://schemas.microsoft.com/office/drawing/2014/chart" uri="{C3380CC4-5D6E-409C-BE32-E72D297353CC}">
              <c16:uniqueId val="{00000001-D9DA-4DE8-BC64-CC104A03E4E4}"/>
            </c:ext>
          </c:extLst>
        </c:ser>
        <c:ser>
          <c:idx val="2"/>
          <c:order val="2"/>
          <c:tx>
            <c:strRef>
              <c:f>'Figures 3 &amp; 4'!$A$21</c:f>
              <c:strCache>
                <c:ptCount val="1"/>
                <c:pt idx="0">
                  <c:v>Sulphur hexafluoride</c:v>
                </c:pt>
              </c:strCache>
            </c:strRef>
          </c:tx>
          <c:spPr>
            <a:ln w="28575" cap="rnd">
              <a:solidFill>
                <a:schemeClr val="accent6">
                  <a:lumMod val="40000"/>
                  <a:lumOff val="60000"/>
                </a:schemeClr>
              </a:solidFill>
              <a:round/>
            </a:ln>
            <a:effectLst/>
          </c:spPr>
          <c:marker>
            <c:symbol val="none"/>
          </c:marker>
          <c:cat>
            <c:numRef>
              <c:f>'Figures 3 &amp; 4'!$B$15:$O$15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'Figures 3 &amp; 4'!$B$21:$O$21</c:f>
              <c:numCache>
                <c:formatCode>0%</c:formatCode>
                <c:ptCount val="14"/>
                <c:pt idx="0">
                  <c:v>1</c:v>
                </c:pt>
                <c:pt idx="1">
                  <c:v>1.7941125239505311</c:v>
                </c:pt>
                <c:pt idx="2">
                  <c:v>0.32746908204145619</c:v>
                </c:pt>
                <c:pt idx="3">
                  <c:v>0.36056436160947569</c:v>
                </c:pt>
                <c:pt idx="4">
                  <c:v>0.49468733670092319</c:v>
                </c:pt>
                <c:pt idx="5">
                  <c:v>0.52952447308831208</c:v>
                </c:pt>
                <c:pt idx="6">
                  <c:v>0.4197874934680369</c:v>
                </c:pt>
                <c:pt idx="7">
                  <c:v>0.31005051384776172</c:v>
                </c:pt>
                <c:pt idx="8">
                  <c:v>0.13412297509144747</c:v>
                </c:pt>
                <c:pt idx="9">
                  <c:v>0.2229576728792893</c:v>
                </c:pt>
                <c:pt idx="10">
                  <c:v>0.23340881379550599</c:v>
                </c:pt>
                <c:pt idx="11">
                  <c:v>0.18637867967253091</c:v>
                </c:pt>
                <c:pt idx="12">
                  <c:v>0.38495035708064795</c:v>
                </c:pt>
                <c:pt idx="13">
                  <c:v>0.39505312663299075</c:v>
                </c:pt>
              </c:numCache>
            </c:numRef>
          </c:val>
          <c:smooth val="0"/>
          <c:extLst>
            <c:ext xmlns:c16="http://schemas.microsoft.com/office/drawing/2014/chart" uri="{C3380CC4-5D6E-409C-BE32-E72D297353CC}">
              <c16:uniqueId val="{00000002-D9DA-4DE8-BC64-CC104A03E4E4}"/>
            </c:ext>
          </c:extLst>
        </c:ser>
        <c:dLbls>
          <c:showLegendKey val="0"/>
          <c:showVal val="0"/>
          <c:showCatName val="0"/>
          <c:showSerName val="0"/>
          <c:showPercent val="0"/>
          <c:showBubbleSize val="0"/>
        </c:dLbls>
        <c:smooth val="0"/>
        <c:axId val="195119247"/>
        <c:axId val="195115919"/>
      </c:lineChart>
      <c:catAx>
        <c:axId val="195119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115919"/>
        <c:crosses val="autoZero"/>
        <c:auto val="1"/>
        <c:lblAlgn val="ctr"/>
        <c:lblOffset val="100"/>
        <c:noMultiLvlLbl val="0"/>
      </c:catAx>
      <c:valAx>
        <c:axId val="1951159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1192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2019 vs 2020 greenhouse gas emissions (as kg CO</a:t>
            </a:r>
            <a:r>
              <a:rPr lang="en-GB" baseline="-25000"/>
              <a:t>2</a:t>
            </a:r>
            <a:r>
              <a:rPr lang="en-GB"/>
              <a:t>e) by industry sector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5'!$C$27</c:f>
              <c:strCache>
                <c:ptCount val="1"/>
                <c:pt idx="0">
                  <c:v>Carbon dioxide</c:v>
                </c:pt>
              </c:strCache>
            </c:strRef>
          </c:tx>
          <c:spPr>
            <a:solidFill>
              <a:srgbClr val="00B0F0"/>
            </a:solidFill>
            <a:ln>
              <a:noFill/>
            </a:ln>
            <a:effectLst/>
          </c:spPr>
          <c:invertIfNegative val="0"/>
          <c:cat>
            <c:multiLvlStrRef>
              <c:f>'Figure 5'!$A$28:$B$46</c:f>
              <c:multiLvlStrCache>
                <c:ptCount val="18"/>
                <c:lvl>
                  <c:pt idx="0">
                    <c:v>2019</c:v>
                  </c:pt>
                  <c:pt idx="1">
                    <c:v>2020</c:v>
                  </c:pt>
                  <c:pt idx="2">
                    <c:v>2019</c:v>
                  </c:pt>
                  <c:pt idx="3">
                    <c:v>2020</c:v>
                  </c:pt>
                  <c:pt idx="4">
                    <c:v>2019</c:v>
                  </c:pt>
                  <c:pt idx="5">
                    <c:v>2020</c:v>
                  </c:pt>
                  <c:pt idx="6">
                    <c:v>2019</c:v>
                  </c:pt>
                  <c:pt idx="7">
                    <c:v>2020</c:v>
                  </c:pt>
                  <c:pt idx="8">
                    <c:v>2019</c:v>
                  </c:pt>
                  <c:pt idx="9">
                    <c:v>2020</c:v>
                  </c:pt>
                  <c:pt idx="10">
                    <c:v>2019</c:v>
                  </c:pt>
                  <c:pt idx="11">
                    <c:v>2020</c:v>
                  </c:pt>
                  <c:pt idx="12">
                    <c:v>2019</c:v>
                  </c:pt>
                  <c:pt idx="13">
                    <c:v>2020</c:v>
                  </c:pt>
                  <c:pt idx="14">
                    <c:v>2019</c:v>
                  </c:pt>
                  <c:pt idx="15">
                    <c:v>2020</c:v>
                  </c:pt>
                  <c:pt idx="16">
                    <c:v>2019</c:v>
                  </c:pt>
                  <c:pt idx="17">
                    <c:v>2020</c:v>
                  </c:pt>
                </c:lvl>
                <c:lvl>
                  <c:pt idx="0">
                    <c:v>1 - Energy sector</c:v>
                  </c:pt>
                  <c:pt idx="2">
                    <c:v>2 - Production and processing of metals</c:v>
                  </c:pt>
                  <c:pt idx="4">
                    <c:v>3 - Mineral industry</c:v>
                  </c:pt>
                  <c:pt idx="6">
                    <c:v>4 - Chemical industry</c:v>
                  </c:pt>
                  <c:pt idx="8">
                    <c:v>5 - Waste and waste-water management</c:v>
                  </c:pt>
                  <c:pt idx="10">
                    <c:v>6 - Paper and wood production and processing</c:v>
                  </c:pt>
                  <c:pt idx="12">
                    <c:v>7 - Intensive livestock production and aquaculture</c:v>
                  </c:pt>
                  <c:pt idx="14">
                    <c:v>8 - Animal and vegetable products from the food and beverage sector</c:v>
                  </c:pt>
                  <c:pt idx="16">
                    <c:v>9 - Other activities</c:v>
                  </c:pt>
                </c:lvl>
              </c:multiLvlStrCache>
            </c:multiLvlStrRef>
          </c:cat>
          <c:val>
            <c:numRef>
              <c:f>'Figure 5'!$C$28:$C$45</c:f>
              <c:numCache>
                <c:formatCode>#,##0</c:formatCode>
                <c:ptCount val="18"/>
                <c:pt idx="0">
                  <c:v>5929828287</c:v>
                </c:pt>
                <c:pt idx="1">
                  <c:v>5107007837.1918669</c:v>
                </c:pt>
                <c:pt idx="2">
                  <c:v>78402134</c:v>
                </c:pt>
                <c:pt idx="3">
                  <c:v>69717000</c:v>
                </c:pt>
                <c:pt idx="4">
                  <c:v>827411881</c:v>
                </c:pt>
                <c:pt idx="5">
                  <c:v>650223743</c:v>
                </c:pt>
                <c:pt idx="6">
                  <c:v>1399883964</c:v>
                </c:pt>
                <c:pt idx="7">
                  <c:v>1750777543.0079839</c:v>
                </c:pt>
                <c:pt idx="8">
                  <c:v>2141110696</c:v>
                </c:pt>
                <c:pt idx="9">
                  <c:v>2073711387.6900001</c:v>
                </c:pt>
                <c:pt idx="10">
                  <c:v>673432357</c:v>
                </c:pt>
                <c:pt idx="11">
                  <c:v>694052398.67000008</c:v>
                </c:pt>
                <c:pt idx="14">
                  <c:v>293868077</c:v>
                </c:pt>
                <c:pt idx="15">
                  <c:v>288674596.15968001</c:v>
                </c:pt>
                <c:pt idx="16">
                  <c:v>11442927</c:v>
                </c:pt>
                <c:pt idx="17">
                  <c:v>10469800</c:v>
                </c:pt>
              </c:numCache>
            </c:numRef>
          </c:val>
          <c:extLst>
            <c:ext xmlns:c16="http://schemas.microsoft.com/office/drawing/2014/chart" uri="{C3380CC4-5D6E-409C-BE32-E72D297353CC}">
              <c16:uniqueId val="{00000000-EDA3-4463-A439-7E060C6DFC6D}"/>
            </c:ext>
          </c:extLst>
        </c:ser>
        <c:ser>
          <c:idx val="1"/>
          <c:order val="1"/>
          <c:tx>
            <c:strRef>
              <c:f>'Figure 5'!$D$27</c:f>
              <c:strCache>
                <c:ptCount val="1"/>
                <c:pt idx="0">
                  <c:v>Methane</c:v>
                </c:pt>
              </c:strCache>
            </c:strRef>
          </c:tx>
          <c:spPr>
            <a:solidFill>
              <a:srgbClr val="7030A0"/>
            </a:solidFill>
            <a:ln>
              <a:noFill/>
            </a:ln>
            <a:effectLst/>
          </c:spPr>
          <c:invertIfNegative val="0"/>
          <c:cat>
            <c:multiLvlStrRef>
              <c:f>'Figure 5'!$A$28:$B$46</c:f>
              <c:multiLvlStrCache>
                <c:ptCount val="18"/>
                <c:lvl>
                  <c:pt idx="0">
                    <c:v>2019</c:v>
                  </c:pt>
                  <c:pt idx="1">
                    <c:v>2020</c:v>
                  </c:pt>
                  <c:pt idx="2">
                    <c:v>2019</c:v>
                  </c:pt>
                  <c:pt idx="3">
                    <c:v>2020</c:v>
                  </c:pt>
                  <c:pt idx="4">
                    <c:v>2019</c:v>
                  </c:pt>
                  <c:pt idx="5">
                    <c:v>2020</c:v>
                  </c:pt>
                  <c:pt idx="6">
                    <c:v>2019</c:v>
                  </c:pt>
                  <c:pt idx="7">
                    <c:v>2020</c:v>
                  </c:pt>
                  <c:pt idx="8">
                    <c:v>2019</c:v>
                  </c:pt>
                  <c:pt idx="9">
                    <c:v>2020</c:v>
                  </c:pt>
                  <c:pt idx="10">
                    <c:v>2019</c:v>
                  </c:pt>
                  <c:pt idx="11">
                    <c:v>2020</c:v>
                  </c:pt>
                  <c:pt idx="12">
                    <c:v>2019</c:v>
                  </c:pt>
                  <c:pt idx="13">
                    <c:v>2020</c:v>
                  </c:pt>
                  <c:pt idx="14">
                    <c:v>2019</c:v>
                  </c:pt>
                  <c:pt idx="15">
                    <c:v>2020</c:v>
                  </c:pt>
                  <c:pt idx="16">
                    <c:v>2019</c:v>
                  </c:pt>
                  <c:pt idx="17">
                    <c:v>2020</c:v>
                  </c:pt>
                </c:lvl>
                <c:lvl>
                  <c:pt idx="0">
                    <c:v>1 - Energy sector</c:v>
                  </c:pt>
                  <c:pt idx="2">
                    <c:v>2 - Production and processing of metals</c:v>
                  </c:pt>
                  <c:pt idx="4">
                    <c:v>3 - Mineral industry</c:v>
                  </c:pt>
                  <c:pt idx="6">
                    <c:v>4 - Chemical industry</c:v>
                  </c:pt>
                  <c:pt idx="8">
                    <c:v>5 - Waste and waste-water management</c:v>
                  </c:pt>
                  <c:pt idx="10">
                    <c:v>6 - Paper and wood production and processing</c:v>
                  </c:pt>
                  <c:pt idx="12">
                    <c:v>7 - Intensive livestock production and aquaculture</c:v>
                  </c:pt>
                  <c:pt idx="14">
                    <c:v>8 - Animal and vegetable products from the food and beverage sector</c:v>
                  </c:pt>
                  <c:pt idx="16">
                    <c:v>9 - Other activities</c:v>
                  </c:pt>
                </c:lvl>
              </c:multiLvlStrCache>
            </c:multiLvlStrRef>
          </c:cat>
          <c:val>
            <c:numRef>
              <c:f>'Figure 5'!$D$28:$D$45</c:f>
              <c:numCache>
                <c:formatCode>#,##0</c:formatCode>
                <c:ptCount val="18"/>
                <c:pt idx="0">
                  <c:v>96667252.5</c:v>
                </c:pt>
                <c:pt idx="1">
                  <c:v>99811011.291578114</c:v>
                </c:pt>
                <c:pt idx="2">
                  <c:v>0</c:v>
                </c:pt>
                <c:pt idx="3">
                  <c:v>0</c:v>
                </c:pt>
                <c:pt idx="4">
                  <c:v>2733800</c:v>
                </c:pt>
                <c:pt idx="5">
                  <c:v>1469625</c:v>
                </c:pt>
                <c:pt idx="6">
                  <c:v>7630925</c:v>
                </c:pt>
                <c:pt idx="7">
                  <c:v>9128917.8783360887</c:v>
                </c:pt>
                <c:pt idx="8">
                  <c:v>546494100</c:v>
                </c:pt>
                <c:pt idx="9">
                  <c:v>523163700</c:v>
                </c:pt>
                <c:pt idx="10">
                  <c:v>0</c:v>
                </c:pt>
                <c:pt idx="11">
                  <c:v>0</c:v>
                </c:pt>
                <c:pt idx="12">
                  <c:v>14567150</c:v>
                </c:pt>
                <c:pt idx="13">
                  <c:v>15490176.149999999</c:v>
                </c:pt>
                <c:pt idx="14">
                  <c:v>327150</c:v>
                </c:pt>
                <c:pt idx="15">
                  <c:v>690750</c:v>
                </c:pt>
                <c:pt idx="16">
                  <c:v>0</c:v>
                </c:pt>
                <c:pt idx="17">
                  <c:v>0</c:v>
                </c:pt>
              </c:numCache>
            </c:numRef>
          </c:val>
          <c:extLst>
            <c:ext xmlns:c16="http://schemas.microsoft.com/office/drawing/2014/chart" uri="{C3380CC4-5D6E-409C-BE32-E72D297353CC}">
              <c16:uniqueId val="{00000001-EDA3-4463-A439-7E060C6DFC6D}"/>
            </c:ext>
          </c:extLst>
        </c:ser>
        <c:ser>
          <c:idx val="2"/>
          <c:order val="2"/>
          <c:tx>
            <c:strRef>
              <c:f>'Figure 5'!$E$27</c:f>
              <c:strCache>
                <c:ptCount val="1"/>
                <c:pt idx="0">
                  <c:v>Nitrous oxide</c:v>
                </c:pt>
              </c:strCache>
            </c:strRef>
          </c:tx>
          <c:spPr>
            <a:solidFill>
              <a:schemeClr val="accent3"/>
            </a:solidFill>
            <a:ln>
              <a:noFill/>
            </a:ln>
            <a:effectLst/>
          </c:spPr>
          <c:invertIfNegative val="0"/>
          <c:cat>
            <c:multiLvlStrRef>
              <c:f>'Figure 5'!$A$28:$B$46</c:f>
              <c:multiLvlStrCache>
                <c:ptCount val="18"/>
                <c:lvl>
                  <c:pt idx="0">
                    <c:v>2019</c:v>
                  </c:pt>
                  <c:pt idx="1">
                    <c:v>2020</c:v>
                  </c:pt>
                  <c:pt idx="2">
                    <c:v>2019</c:v>
                  </c:pt>
                  <c:pt idx="3">
                    <c:v>2020</c:v>
                  </c:pt>
                  <c:pt idx="4">
                    <c:v>2019</c:v>
                  </c:pt>
                  <c:pt idx="5">
                    <c:v>2020</c:v>
                  </c:pt>
                  <c:pt idx="6">
                    <c:v>2019</c:v>
                  </c:pt>
                  <c:pt idx="7">
                    <c:v>2020</c:v>
                  </c:pt>
                  <c:pt idx="8">
                    <c:v>2019</c:v>
                  </c:pt>
                  <c:pt idx="9">
                    <c:v>2020</c:v>
                  </c:pt>
                  <c:pt idx="10">
                    <c:v>2019</c:v>
                  </c:pt>
                  <c:pt idx="11">
                    <c:v>2020</c:v>
                  </c:pt>
                  <c:pt idx="12">
                    <c:v>2019</c:v>
                  </c:pt>
                  <c:pt idx="13">
                    <c:v>2020</c:v>
                  </c:pt>
                  <c:pt idx="14">
                    <c:v>2019</c:v>
                  </c:pt>
                  <c:pt idx="15">
                    <c:v>2020</c:v>
                  </c:pt>
                  <c:pt idx="16">
                    <c:v>2019</c:v>
                  </c:pt>
                  <c:pt idx="17">
                    <c:v>2020</c:v>
                  </c:pt>
                </c:lvl>
                <c:lvl>
                  <c:pt idx="0">
                    <c:v>1 - Energy sector</c:v>
                  </c:pt>
                  <c:pt idx="2">
                    <c:v>2 - Production and processing of metals</c:v>
                  </c:pt>
                  <c:pt idx="4">
                    <c:v>3 - Mineral industry</c:v>
                  </c:pt>
                  <c:pt idx="6">
                    <c:v>4 - Chemical industry</c:v>
                  </c:pt>
                  <c:pt idx="8">
                    <c:v>5 - Waste and waste-water management</c:v>
                  </c:pt>
                  <c:pt idx="10">
                    <c:v>6 - Paper and wood production and processing</c:v>
                  </c:pt>
                  <c:pt idx="12">
                    <c:v>7 - Intensive livestock production and aquaculture</c:v>
                  </c:pt>
                  <c:pt idx="14">
                    <c:v>8 - Animal and vegetable products from the food and beverage sector</c:v>
                  </c:pt>
                  <c:pt idx="16">
                    <c:v>9 - Other activities</c:v>
                  </c:pt>
                </c:lvl>
              </c:multiLvlStrCache>
            </c:multiLvlStrRef>
          </c:cat>
          <c:val>
            <c:numRef>
              <c:f>'Figure 5'!$E$28:$E$45</c:f>
              <c:numCache>
                <c:formatCode>#,##0</c:formatCode>
                <c:ptCount val="18"/>
                <c:pt idx="0">
                  <c:v>25253414</c:v>
                </c:pt>
                <c:pt idx="1">
                  <c:v>21916744.475199997</c:v>
                </c:pt>
                <c:pt idx="2">
                  <c:v>0</c:v>
                </c:pt>
                <c:pt idx="3">
                  <c:v>0</c:v>
                </c:pt>
                <c:pt idx="4">
                  <c:v>0</c:v>
                </c:pt>
                <c:pt idx="5">
                  <c:v>0</c:v>
                </c:pt>
                <c:pt idx="6">
                  <c:v>0</c:v>
                </c:pt>
                <c:pt idx="7">
                  <c:v>0</c:v>
                </c:pt>
                <c:pt idx="8">
                  <c:v>3516400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2-EDA3-4463-A439-7E060C6DFC6D}"/>
            </c:ext>
          </c:extLst>
        </c:ser>
        <c:ser>
          <c:idx val="3"/>
          <c:order val="3"/>
          <c:tx>
            <c:strRef>
              <c:f>'Figure 5'!$F$27</c:f>
              <c:strCache>
                <c:ptCount val="1"/>
                <c:pt idx="0">
                  <c:v>Hydrofluorocarbons (HFCs)</c:v>
                </c:pt>
              </c:strCache>
            </c:strRef>
          </c:tx>
          <c:spPr>
            <a:solidFill>
              <a:schemeClr val="accent4">
                <a:lumMod val="40000"/>
                <a:lumOff val="60000"/>
              </a:schemeClr>
            </a:solidFill>
            <a:ln>
              <a:noFill/>
            </a:ln>
            <a:effectLst/>
          </c:spPr>
          <c:invertIfNegative val="0"/>
          <c:cat>
            <c:multiLvlStrRef>
              <c:f>'Figure 5'!$A$28:$B$46</c:f>
              <c:multiLvlStrCache>
                <c:ptCount val="18"/>
                <c:lvl>
                  <c:pt idx="0">
                    <c:v>2019</c:v>
                  </c:pt>
                  <c:pt idx="1">
                    <c:v>2020</c:v>
                  </c:pt>
                  <c:pt idx="2">
                    <c:v>2019</c:v>
                  </c:pt>
                  <c:pt idx="3">
                    <c:v>2020</c:v>
                  </c:pt>
                  <c:pt idx="4">
                    <c:v>2019</c:v>
                  </c:pt>
                  <c:pt idx="5">
                    <c:v>2020</c:v>
                  </c:pt>
                  <c:pt idx="6">
                    <c:v>2019</c:v>
                  </c:pt>
                  <c:pt idx="7">
                    <c:v>2020</c:v>
                  </c:pt>
                  <c:pt idx="8">
                    <c:v>2019</c:v>
                  </c:pt>
                  <c:pt idx="9">
                    <c:v>2020</c:v>
                  </c:pt>
                  <c:pt idx="10">
                    <c:v>2019</c:v>
                  </c:pt>
                  <c:pt idx="11">
                    <c:v>2020</c:v>
                  </c:pt>
                  <c:pt idx="12">
                    <c:v>2019</c:v>
                  </c:pt>
                  <c:pt idx="13">
                    <c:v>2020</c:v>
                  </c:pt>
                  <c:pt idx="14">
                    <c:v>2019</c:v>
                  </c:pt>
                  <c:pt idx="15">
                    <c:v>2020</c:v>
                  </c:pt>
                  <c:pt idx="16">
                    <c:v>2019</c:v>
                  </c:pt>
                  <c:pt idx="17">
                    <c:v>2020</c:v>
                  </c:pt>
                </c:lvl>
                <c:lvl>
                  <c:pt idx="0">
                    <c:v>1 - Energy sector</c:v>
                  </c:pt>
                  <c:pt idx="2">
                    <c:v>2 - Production and processing of metals</c:v>
                  </c:pt>
                  <c:pt idx="4">
                    <c:v>3 - Mineral industry</c:v>
                  </c:pt>
                  <c:pt idx="6">
                    <c:v>4 - Chemical industry</c:v>
                  </c:pt>
                  <c:pt idx="8">
                    <c:v>5 - Waste and waste-water management</c:v>
                  </c:pt>
                  <c:pt idx="10">
                    <c:v>6 - Paper and wood production and processing</c:v>
                  </c:pt>
                  <c:pt idx="12">
                    <c:v>7 - Intensive livestock production and aquaculture</c:v>
                  </c:pt>
                  <c:pt idx="14">
                    <c:v>8 - Animal and vegetable products from the food and beverage sector</c:v>
                  </c:pt>
                  <c:pt idx="16">
                    <c:v>9 - Other activities</c:v>
                  </c:pt>
                </c:lvl>
              </c:multiLvlStrCache>
            </c:multiLvlStrRef>
          </c:cat>
          <c:val>
            <c:numRef>
              <c:f>'Figure 5'!$F$28:$F$45</c:f>
              <c:numCache>
                <c:formatCode>#,##0</c:formatCode>
                <c:ptCount val="18"/>
                <c:pt idx="0">
                  <c:v>0</c:v>
                </c:pt>
                <c:pt idx="1">
                  <c:v>0</c:v>
                </c:pt>
                <c:pt idx="2">
                  <c:v>0</c:v>
                </c:pt>
                <c:pt idx="3">
                  <c:v>0</c:v>
                </c:pt>
                <c:pt idx="4">
                  <c:v>0</c:v>
                </c:pt>
                <c:pt idx="5">
                  <c:v>0</c:v>
                </c:pt>
                <c:pt idx="6">
                  <c:v>0</c:v>
                </c:pt>
                <c:pt idx="7">
                  <c:v>36840160</c:v>
                </c:pt>
                <c:pt idx="8">
                  <c:v>0</c:v>
                </c:pt>
                <c:pt idx="9">
                  <c:v>0</c:v>
                </c:pt>
                <c:pt idx="10">
                  <c:v>0</c:v>
                </c:pt>
                <c:pt idx="11">
                  <c:v>0</c:v>
                </c:pt>
                <c:pt idx="12">
                  <c:v>0</c:v>
                </c:pt>
                <c:pt idx="13">
                  <c:v>0</c:v>
                </c:pt>
                <c:pt idx="14">
                  <c:v>18692400</c:v>
                </c:pt>
                <c:pt idx="15">
                  <c:v>16978560</c:v>
                </c:pt>
                <c:pt idx="16">
                  <c:v>0</c:v>
                </c:pt>
                <c:pt idx="17">
                  <c:v>0</c:v>
                </c:pt>
              </c:numCache>
            </c:numRef>
          </c:val>
          <c:extLst>
            <c:ext xmlns:c16="http://schemas.microsoft.com/office/drawing/2014/chart" uri="{C3380CC4-5D6E-409C-BE32-E72D297353CC}">
              <c16:uniqueId val="{00000003-EDA3-4463-A439-7E060C6DFC6D}"/>
            </c:ext>
          </c:extLst>
        </c:ser>
        <c:ser>
          <c:idx val="4"/>
          <c:order val="4"/>
          <c:tx>
            <c:strRef>
              <c:f>'Figure 5'!$G$27</c:f>
              <c:strCache>
                <c:ptCount val="1"/>
                <c:pt idx="0">
                  <c:v>Perfluorocarbons (PFCs)</c:v>
                </c:pt>
              </c:strCache>
            </c:strRef>
          </c:tx>
          <c:spPr>
            <a:solidFill>
              <a:schemeClr val="accent5">
                <a:lumMod val="40000"/>
                <a:lumOff val="60000"/>
              </a:schemeClr>
            </a:solidFill>
            <a:ln>
              <a:noFill/>
            </a:ln>
            <a:effectLst/>
          </c:spPr>
          <c:invertIfNegative val="0"/>
          <c:cat>
            <c:multiLvlStrRef>
              <c:f>'Figure 5'!$A$28:$B$46</c:f>
              <c:multiLvlStrCache>
                <c:ptCount val="18"/>
                <c:lvl>
                  <c:pt idx="0">
                    <c:v>2019</c:v>
                  </c:pt>
                  <c:pt idx="1">
                    <c:v>2020</c:v>
                  </c:pt>
                  <c:pt idx="2">
                    <c:v>2019</c:v>
                  </c:pt>
                  <c:pt idx="3">
                    <c:v>2020</c:v>
                  </c:pt>
                  <c:pt idx="4">
                    <c:v>2019</c:v>
                  </c:pt>
                  <c:pt idx="5">
                    <c:v>2020</c:v>
                  </c:pt>
                  <c:pt idx="6">
                    <c:v>2019</c:v>
                  </c:pt>
                  <c:pt idx="7">
                    <c:v>2020</c:v>
                  </c:pt>
                  <c:pt idx="8">
                    <c:v>2019</c:v>
                  </c:pt>
                  <c:pt idx="9">
                    <c:v>2020</c:v>
                  </c:pt>
                  <c:pt idx="10">
                    <c:v>2019</c:v>
                  </c:pt>
                  <c:pt idx="11">
                    <c:v>2020</c:v>
                  </c:pt>
                  <c:pt idx="12">
                    <c:v>2019</c:v>
                  </c:pt>
                  <c:pt idx="13">
                    <c:v>2020</c:v>
                  </c:pt>
                  <c:pt idx="14">
                    <c:v>2019</c:v>
                  </c:pt>
                  <c:pt idx="15">
                    <c:v>2020</c:v>
                  </c:pt>
                  <c:pt idx="16">
                    <c:v>2019</c:v>
                  </c:pt>
                  <c:pt idx="17">
                    <c:v>2020</c:v>
                  </c:pt>
                </c:lvl>
                <c:lvl>
                  <c:pt idx="0">
                    <c:v>1 - Energy sector</c:v>
                  </c:pt>
                  <c:pt idx="2">
                    <c:v>2 - Production and processing of metals</c:v>
                  </c:pt>
                  <c:pt idx="4">
                    <c:v>3 - Mineral industry</c:v>
                  </c:pt>
                  <c:pt idx="6">
                    <c:v>4 - Chemical industry</c:v>
                  </c:pt>
                  <c:pt idx="8">
                    <c:v>5 - Waste and waste-water management</c:v>
                  </c:pt>
                  <c:pt idx="10">
                    <c:v>6 - Paper and wood production and processing</c:v>
                  </c:pt>
                  <c:pt idx="12">
                    <c:v>7 - Intensive livestock production and aquaculture</c:v>
                  </c:pt>
                  <c:pt idx="14">
                    <c:v>8 - Animal and vegetable products from the food and beverage sector</c:v>
                  </c:pt>
                  <c:pt idx="16">
                    <c:v>9 - Other activities</c:v>
                  </c:pt>
                </c:lvl>
              </c:multiLvlStrCache>
            </c:multiLvlStrRef>
          </c:cat>
          <c:val>
            <c:numRef>
              <c:f>'Figure 5'!$G$28:$G$45</c:f>
              <c:numCache>
                <c:formatCode>#,##0</c:formatCode>
                <c:ptCount val="18"/>
                <c:pt idx="0">
                  <c:v>0</c:v>
                </c:pt>
                <c:pt idx="1">
                  <c:v>0</c:v>
                </c:pt>
                <c:pt idx="2">
                  <c:v>9638000</c:v>
                </c:pt>
                <c:pt idx="3">
                  <c:v>6600200</c:v>
                </c:pt>
                <c:pt idx="4">
                  <c:v>0</c:v>
                </c:pt>
                <c:pt idx="5">
                  <c:v>0</c:v>
                </c:pt>
                <c:pt idx="6">
                  <c:v>38491000</c:v>
                </c:pt>
                <c:pt idx="7">
                  <c:v>42298254</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4-EDA3-4463-A439-7E060C6DFC6D}"/>
            </c:ext>
          </c:extLst>
        </c:ser>
        <c:ser>
          <c:idx val="5"/>
          <c:order val="5"/>
          <c:tx>
            <c:strRef>
              <c:f>'Figure 5'!$H$27</c:f>
              <c:strCache>
                <c:ptCount val="1"/>
                <c:pt idx="0">
                  <c:v>Sulphur hexafluoride</c:v>
                </c:pt>
              </c:strCache>
            </c:strRef>
          </c:tx>
          <c:spPr>
            <a:solidFill>
              <a:schemeClr val="accent6">
                <a:lumMod val="40000"/>
                <a:lumOff val="60000"/>
              </a:schemeClr>
            </a:solidFill>
            <a:ln>
              <a:noFill/>
            </a:ln>
            <a:effectLst/>
          </c:spPr>
          <c:invertIfNegative val="0"/>
          <c:cat>
            <c:multiLvlStrRef>
              <c:f>'Figure 5'!$A$28:$B$46</c:f>
              <c:multiLvlStrCache>
                <c:ptCount val="18"/>
                <c:lvl>
                  <c:pt idx="0">
                    <c:v>2019</c:v>
                  </c:pt>
                  <c:pt idx="1">
                    <c:v>2020</c:v>
                  </c:pt>
                  <c:pt idx="2">
                    <c:v>2019</c:v>
                  </c:pt>
                  <c:pt idx="3">
                    <c:v>2020</c:v>
                  </c:pt>
                  <c:pt idx="4">
                    <c:v>2019</c:v>
                  </c:pt>
                  <c:pt idx="5">
                    <c:v>2020</c:v>
                  </c:pt>
                  <c:pt idx="6">
                    <c:v>2019</c:v>
                  </c:pt>
                  <c:pt idx="7">
                    <c:v>2020</c:v>
                  </c:pt>
                  <c:pt idx="8">
                    <c:v>2019</c:v>
                  </c:pt>
                  <c:pt idx="9">
                    <c:v>2020</c:v>
                  </c:pt>
                  <c:pt idx="10">
                    <c:v>2019</c:v>
                  </c:pt>
                  <c:pt idx="11">
                    <c:v>2020</c:v>
                  </c:pt>
                  <c:pt idx="12">
                    <c:v>2019</c:v>
                  </c:pt>
                  <c:pt idx="13">
                    <c:v>2020</c:v>
                  </c:pt>
                  <c:pt idx="14">
                    <c:v>2019</c:v>
                  </c:pt>
                  <c:pt idx="15">
                    <c:v>2020</c:v>
                  </c:pt>
                  <c:pt idx="16">
                    <c:v>2019</c:v>
                  </c:pt>
                  <c:pt idx="17">
                    <c:v>2020</c:v>
                  </c:pt>
                </c:lvl>
                <c:lvl>
                  <c:pt idx="0">
                    <c:v>1 - Energy sector</c:v>
                  </c:pt>
                  <c:pt idx="2">
                    <c:v>2 - Production and processing of metals</c:v>
                  </c:pt>
                  <c:pt idx="4">
                    <c:v>3 - Mineral industry</c:v>
                  </c:pt>
                  <c:pt idx="6">
                    <c:v>4 - Chemical industry</c:v>
                  </c:pt>
                  <c:pt idx="8">
                    <c:v>5 - Waste and waste-water management</c:v>
                  </c:pt>
                  <c:pt idx="10">
                    <c:v>6 - Paper and wood production and processing</c:v>
                  </c:pt>
                  <c:pt idx="12">
                    <c:v>7 - Intensive livestock production and aquaculture</c:v>
                  </c:pt>
                  <c:pt idx="14">
                    <c:v>8 - Animal and vegetable products from the food and beverage sector</c:v>
                  </c:pt>
                  <c:pt idx="16">
                    <c:v>9 - Other activities</c:v>
                  </c:pt>
                </c:lvl>
              </c:multiLvlStrCache>
            </c:multiLvlStrRef>
          </c:cat>
          <c:val>
            <c:numRef>
              <c:f>'Figure 5'!$H$28:$H$45</c:f>
              <c:numCache>
                <c:formatCode>#,##0</c:formatCode>
                <c:ptCount val="18"/>
                <c:pt idx="0">
                  <c:v>0</c:v>
                </c:pt>
                <c:pt idx="1">
                  <c:v>0</c:v>
                </c:pt>
                <c:pt idx="2">
                  <c:v>0</c:v>
                </c:pt>
                <c:pt idx="3">
                  <c:v>0</c:v>
                </c:pt>
                <c:pt idx="4">
                  <c:v>0</c:v>
                </c:pt>
                <c:pt idx="5">
                  <c:v>0</c:v>
                </c:pt>
                <c:pt idx="6">
                  <c:v>5027400</c:v>
                </c:pt>
                <c:pt idx="7">
                  <c:v>5171040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5-EDA3-4463-A439-7E060C6DFC6D}"/>
            </c:ext>
          </c:extLst>
        </c:ser>
        <c:dLbls>
          <c:showLegendKey val="0"/>
          <c:showVal val="0"/>
          <c:showCatName val="0"/>
          <c:showSerName val="0"/>
          <c:showPercent val="0"/>
          <c:showBubbleSize val="0"/>
        </c:dLbls>
        <c:gapWidth val="150"/>
        <c:overlap val="100"/>
        <c:axId val="363021871"/>
        <c:axId val="363022703"/>
      </c:barChart>
      <c:catAx>
        <c:axId val="363021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3022703"/>
        <c:crosses val="autoZero"/>
        <c:auto val="1"/>
        <c:lblAlgn val="ctr"/>
        <c:lblOffset val="100"/>
        <c:noMultiLvlLbl val="0"/>
      </c:catAx>
      <c:valAx>
        <c:axId val="363022703"/>
        <c:scaling>
          <c:orientation val="minMax"/>
          <c:max val="65000000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30218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2019 vs 2020 F-gas</a:t>
            </a:r>
            <a:r>
              <a:rPr lang="en-GB" baseline="0"/>
              <a:t> emissions (kg) by industry sector</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'Figure 6'!$C$5</c:f>
              <c:strCache>
                <c:ptCount val="1"/>
                <c:pt idx="0">
                  <c:v>Hydrofluorocarbons (HFCs)</c:v>
                </c:pt>
              </c:strCache>
            </c:strRef>
          </c:tx>
          <c:spPr>
            <a:solidFill>
              <a:schemeClr val="accent4">
                <a:lumMod val="40000"/>
                <a:lumOff val="60000"/>
              </a:schemeClr>
            </a:solidFill>
            <a:ln>
              <a:noFill/>
            </a:ln>
            <a:effectLst/>
          </c:spPr>
          <c:invertIfNegative val="0"/>
          <c:dLbls>
            <c:dLbl>
              <c:idx val="3"/>
              <c:layout>
                <c:manualLayout>
                  <c:x val="-1.2709616943487238E-2"/>
                  <c:y val="-3.3072374885386866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1C6-4959-ADBB-8102C42BF0A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6'!$A$6:$B$11</c:f>
              <c:multiLvlStrCache>
                <c:ptCount val="6"/>
                <c:lvl>
                  <c:pt idx="0">
                    <c:v>2019</c:v>
                  </c:pt>
                  <c:pt idx="1">
                    <c:v>2020</c:v>
                  </c:pt>
                  <c:pt idx="2">
                    <c:v>2019</c:v>
                  </c:pt>
                  <c:pt idx="3">
                    <c:v>2020</c:v>
                  </c:pt>
                  <c:pt idx="4">
                    <c:v>2019</c:v>
                  </c:pt>
                  <c:pt idx="5">
                    <c:v>2020</c:v>
                  </c:pt>
                </c:lvl>
                <c:lvl>
                  <c:pt idx="0">
                    <c:v>2 - Production and processing of metals</c:v>
                  </c:pt>
                  <c:pt idx="2">
                    <c:v>4 - Chemical industry</c:v>
                  </c:pt>
                  <c:pt idx="4">
                    <c:v>8 - Animal and vegetable products from the food and beverage sector</c:v>
                  </c:pt>
                </c:lvl>
              </c:multiLvlStrCache>
            </c:multiLvlStrRef>
          </c:cat>
          <c:val>
            <c:numRef>
              <c:f>'Figure 6'!$C$6:$C$11</c:f>
              <c:numCache>
                <c:formatCode>#,##0</c:formatCode>
                <c:ptCount val="6"/>
                <c:pt idx="3">
                  <c:v>2489.1999999999998</c:v>
                </c:pt>
                <c:pt idx="4">
                  <c:v>1263</c:v>
                </c:pt>
                <c:pt idx="5">
                  <c:v>1147.2</c:v>
                </c:pt>
              </c:numCache>
            </c:numRef>
          </c:val>
          <c:extLst>
            <c:ext xmlns:c16="http://schemas.microsoft.com/office/drawing/2014/chart" uri="{C3380CC4-5D6E-409C-BE32-E72D297353CC}">
              <c16:uniqueId val="{00000001-D1C6-4959-ADBB-8102C42BF0AF}"/>
            </c:ext>
          </c:extLst>
        </c:ser>
        <c:ser>
          <c:idx val="1"/>
          <c:order val="1"/>
          <c:tx>
            <c:strRef>
              <c:f>'Figure 6'!$D$5</c:f>
              <c:strCache>
                <c:ptCount val="1"/>
                <c:pt idx="0">
                  <c:v>Perfluorocarbons (PFCs)</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6'!$D$6:$D$11</c:f>
              <c:numCache>
                <c:formatCode>#,##0</c:formatCode>
                <c:ptCount val="6"/>
                <c:pt idx="0">
                  <c:v>790</c:v>
                </c:pt>
                <c:pt idx="1">
                  <c:v>541</c:v>
                </c:pt>
                <c:pt idx="2">
                  <c:v>3155</c:v>
                </c:pt>
                <c:pt idx="3">
                  <c:v>3467.07</c:v>
                </c:pt>
              </c:numCache>
            </c:numRef>
          </c:val>
          <c:extLst>
            <c:ext xmlns:c16="http://schemas.microsoft.com/office/drawing/2014/chart" uri="{C3380CC4-5D6E-409C-BE32-E72D297353CC}">
              <c16:uniqueId val="{00000002-D1C6-4959-ADBB-8102C42BF0AF}"/>
            </c:ext>
          </c:extLst>
        </c:ser>
        <c:ser>
          <c:idx val="2"/>
          <c:order val="2"/>
          <c:tx>
            <c:strRef>
              <c:f>'Figure 6'!$E$5</c:f>
              <c:strCache>
                <c:ptCount val="1"/>
                <c:pt idx="0">
                  <c:v>Sulphur hexafluoride</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6'!$E$6:$E$11</c:f>
              <c:numCache>
                <c:formatCode>#,##0</c:formatCode>
                <c:ptCount val="6"/>
                <c:pt idx="2">
                  <c:v>220.5</c:v>
                </c:pt>
                <c:pt idx="3">
                  <c:v>226.8</c:v>
                </c:pt>
              </c:numCache>
            </c:numRef>
          </c:val>
          <c:extLst>
            <c:ext xmlns:c16="http://schemas.microsoft.com/office/drawing/2014/chart" uri="{C3380CC4-5D6E-409C-BE32-E72D297353CC}">
              <c16:uniqueId val="{00000003-D1C6-4959-ADBB-8102C42BF0AF}"/>
            </c:ext>
          </c:extLst>
        </c:ser>
        <c:dLbls>
          <c:dLblPos val="outEnd"/>
          <c:showLegendKey val="0"/>
          <c:showVal val="1"/>
          <c:showCatName val="0"/>
          <c:showSerName val="0"/>
          <c:showPercent val="0"/>
          <c:showBubbleSize val="0"/>
        </c:dLbls>
        <c:gapWidth val="219"/>
        <c:overlap val="-27"/>
        <c:axId val="772805536"/>
        <c:axId val="772808032"/>
      </c:barChart>
      <c:catAx>
        <c:axId val="77280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808032"/>
        <c:crosses val="autoZero"/>
        <c:auto val="1"/>
        <c:lblAlgn val="ctr"/>
        <c:lblOffset val="100"/>
        <c:noMultiLvlLbl val="0"/>
      </c:catAx>
      <c:valAx>
        <c:axId val="77280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805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7'!$C$3</c:f>
              <c:strCache>
                <c:ptCount val="1"/>
                <c:pt idx="0">
                  <c:v>ART</c:v>
                </c:pt>
              </c:strCache>
            </c:strRef>
          </c:tx>
          <c:spPr>
            <a:solidFill>
              <a:schemeClr val="accent1"/>
            </a:solidFill>
            <a:ln>
              <a:noFill/>
            </a:ln>
            <a:effectLst/>
          </c:spPr>
          <c:invertIfNegative val="0"/>
          <c:cat>
            <c:multiLvlStrRef>
              <c:f>'Figure 7'!$A$4:$B$21</c:f>
              <c:multiLvlStrCache>
                <c:ptCount val="18"/>
                <c:lvl>
                  <c:pt idx="0">
                    <c:v>Air</c:v>
                  </c:pt>
                  <c:pt idx="1">
                    <c:v>Water</c:v>
                  </c:pt>
                  <c:pt idx="2">
                    <c:v>Air</c:v>
                  </c:pt>
                  <c:pt idx="3">
                    <c:v>Water</c:v>
                  </c:pt>
                  <c:pt idx="4">
                    <c:v>Air</c:v>
                  </c:pt>
                  <c:pt idx="5">
                    <c:v>Water</c:v>
                  </c:pt>
                  <c:pt idx="6">
                    <c:v>Air</c:v>
                  </c:pt>
                  <c:pt idx="7">
                    <c:v>Water</c:v>
                  </c:pt>
                  <c:pt idx="8">
                    <c:v>Air</c:v>
                  </c:pt>
                  <c:pt idx="9">
                    <c:v>Water</c:v>
                  </c:pt>
                  <c:pt idx="10">
                    <c:v>Air</c:v>
                  </c:pt>
                  <c:pt idx="11">
                    <c:v>Water</c:v>
                  </c:pt>
                  <c:pt idx="12">
                    <c:v>Air</c:v>
                  </c:pt>
                  <c:pt idx="13">
                    <c:v>Water</c:v>
                  </c:pt>
                  <c:pt idx="14">
                    <c:v>Air</c:v>
                  </c:pt>
                  <c:pt idx="15">
                    <c:v>Water</c:v>
                  </c:pt>
                  <c:pt idx="16">
                    <c:v>Air</c:v>
                  </c:pt>
                  <c:pt idx="17">
                    <c:v>Water</c:v>
                  </c:pt>
                </c:lvl>
                <c:lvl>
                  <c:pt idx="0">
                    <c:v>1 - Energy sector</c:v>
                  </c:pt>
                  <c:pt idx="2">
                    <c:v>2 - Production and processing of metals</c:v>
                  </c:pt>
                  <c:pt idx="4">
                    <c:v>3 - Mineral industry</c:v>
                  </c:pt>
                  <c:pt idx="6">
                    <c:v>4 - Chemical industry</c:v>
                  </c:pt>
                  <c:pt idx="8">
                    <c:v>5 - Waste and waste-water management</c:v>
                  </c:pt>
                  <c:pt idx="10">
                    <c:v>6 - Paper and wood production and processing</c:v>
                  </c:pt>
                  <c:pt idx="12">
                    <c:v>7 - Intensive livestock production and aquaculture</c:v>
                  </c:pt>
                  <c:pt idx="14">
                    <c:v>8 - Animal and vegetable products from the food and beverage sector</c:v>
                  </c:pt>
                  <c:pt idx="16">
                    <c:v>9 - Other activities</c:v>
                  </c:pt>
                </c:lvl>
              </c:multiLvlStrCache>
            </c:multiLvlStrRef>
          </c:cat>
          <c:val>
            <c:numRef>
              <c:f>'Figure 7'!$C$4:$C$21</c:f>
              <c:numCache>
                <c:formatCode>#,##0</c:formatCode>
                <c:ptCount val="18"/>
                <c:pt idx="0">
                  <c:v>102</c:v>
                </c:pt>
                <c:pt idx="1">
                  <c:v>30</c:v>
                </c:pt>
                <c:pt idx="2">
                  <c:v>8</c:v>
                </c:pt>
                <c:pt idx="4">
                  <c:v>42</c:v>
                </c:pt>
                <c:pt idx="6">
                  <c:v>50</c:v>
                </c:pt>
                <c:pt idx="7">
                  <c:v>34</c:v>
                </c:pt>
                <c:pt idx="8">
                  <c:v>183</c:v>
                </c:pt>
                <c:pt idx="9">
                  <c:v>1280</c:v>
                </c:pt>
                <c:pt idx="10">
                  <c:v>42</c:v>
                </c:pt>
                <c:pt idx="11">
                  <c:v>1</c:v>
                </c:pt>
                <c:pt idx="12">
                  <c:v>142</c:v>
                </c:pt>
                <c:pt idx="13">
                  <c:v>906</c:v>
                </c:pt>
                <c:pt idx="14">
                  <c:v>15</c:v>
                </c:pt>
                <c:pt idx="15">
                  <c:v>19</c:v>
                </c:pt>
                <c:pt idx="16">
                  <c:v>8</c:v>
                </c:pt>
              </c:numCache>
            </c:numRef>
          </c:val>
          <c:extLst>
            <c:ext xmlns:c16="http://schemas.microsoft.com/office/drawing/2014/chart" uri="{C3380CC4-5D6E-409C-BE32-E72D297353CC}">
              <c16:uniqueId val="{00000000-FBE7-41C3-862D-1D81FB164DC9}"/>
            </c:ext>
          </c:extLst>
        </c:ser>
        <c:ser>
          <c:idx val="1"/>
          <c:order val="1"/>
          <c:tx>
            <c:strRef>
              <c:f>'Figure 7'!$D$3</c:f>
              <c:strCache>
                <c:ptCount val="1"/>
                <c:pt idx="0">
                  <c:v>BRT</c:v>
                </c:pt>
              </c:strCache>
            </c:strRef>
          </c:tx>
          <c:spPr>
            <a:solidFill>
              <a:schemeClr val="accent2"/>
            </a:solidFill>
            <a:ln>
              <a:noFill/>
            </a:ln>
            <a:effectLst/>
          </c:spPr>
          <c:invertIfNegative val="0"/>
          <c:cat>
            <c:multiLvlStrRef>
              <c:f>'Figure 7'!$A$4:$B$21</c:f>
              <c:multiLvlStrCache>
                <c:ptCount val="18"/>
                <c:lvl>
                  <c:pt idx="0">
                    <c:v>Air</c:v>
                  </c:pt>
                  <c:pt idx="1">
                    <c:v>Water</c:v>
                  </c:pt>
                  <c:pt idx="2">
                    <c:v>Air</c:v>
                  </c:pt>
                  <c:pt idx="3">
                    <c:v>Water</c:v>
                  </c:pt>
                  <c:pt idx="4">
                    <c:v>Air</c:v>
                  </c:pt>
                  <c:pt idx="5">
                    <c:v>Water</c:v>
                  </c:pt>
                  <c:pt idx="6">
                    <c:v>Air</c:v>
                  </c:pt>
                  <c:pt idx="7">
                    <c:v>Water</c:v>
                  </c:pt>
                  <c:pt idx="8">
                    <c:v>Air</c:v>
                  </c:pt>
                  <c:pt idx="9">
                    <c:v>Water</c:v>
                  </c:pt>
                  <c:pt idx="10">
                    <c:v>Air</c:v>
                  </c:pt>
                  <c:pt idx="11">
                    <c:v>Water</c:v>
                  </c:pt>
                  <c:pt idx="12">
                    <c:v>Air</c:v>
                  </c:pt>
                  <c:pt idx="13">
                    <c:v>Water</c:v>
                  </c:pt>
                  <c:pt idx="14">
                    <c:v>Air</c:v>
                  </c:pt>
                  <c:pt idx="15">
                    <c:v>Water</c:v>
                  </c:pt>
                  <c:pt idx="16">
                    <c:v>Air</c:v>
                  </c:pt>
                  <c:pt idx="17">
                    <c:v>Water</c:v>
                  </c:pt>
                </c:lvl>
                <c:lvl>
                  <c:pt idx="0">
                    <c:v>1 - Energy sector</c:v>
                  </c:pt>
                  <c:pt idx="2">
                    <c:v>2 - Production and processing of metals</c:v>
                  </c:pt>
                  <c:pt idx="4">
                    <c:v>3 - Mineral industry</c:v>
                  </c:pt>
                  <c:pt idx="6">
                    <c:v>4 - Chemical industry</c:v>
                  </c:pt>
                  <c:pt idx="8">
                    <c:v>5 - Waste and waste-water management</c:v>
                  </c:pt>
                  <c:pt idx="10">
                    <c:v>6 - Paper and wood production and processing</c:v>
                  </c:pt>
                  <c:pt idx="12">
                    <c:v>7 - Intensive livestock production and aquaculture</c:v>
                  </c:pt>
                  <c:pt idx="14">
                    <c:v>8 - Animal and vegetable products from the food and beverage sector</c:v>
                  </c:pt>
                  <c:pt idx="16">
                    <c:v>9 - Other activities</c:v>
                  </c:pt>
                </c:lvl>
              </c:multiLvlStrCache>
            </c:multiLvlStrRef>
          </c:cat>
          <c:val>
            <c:numRef>
              <c:f>'Figure 7'!$D$4:$D$21</c:f>
              <c:numCache>
                <c:formatCode>#,##0</c:formatCode>
                <c:ptCount val="18"/>
                <c:pt idx="0">
                  <c:v>235</c:v>
                </c:pt>
                <c:pt idx="1">
                  <c:v>153</c:v>
                </c:pt>
                <c:pt idx="2">
                  <c:v>91</c:v>
                </c:pt>
                <c:pt idx="3">
                  <c:v>31</c:v>
                </c:pt>
                <c:pt idx="4">
                  <c:v>69</c:v>
                </c:pt>
                <c:pt idx="6">
                  <c:v>225</c:v>
                </c:pt>
                <c:pt idx="7">
                  <c:v>85</c:v>
                </c:pt>
                <c:pt idx="8">
                  <c:v>1849</c:v>
                </c:pt>
                <c:pt idx="9">
                  <c:v>1910</c:v>
                </c:pt>
                <c:pt idx="10">
                  <c:v>66</c:v>
                </c:pt>
                <c:pt idx="11">
                  <c:v>40</c:v>
                </c:pt>
                <c:pt idx="12">
                  <c:v>282</c:v>
                </c:pt>
                <c:pt idx="13">
                  <c:v>386</c:v>
                </c:pt>
                <c:pt idx="14">
                  <c:v>245</c:v>
                </c:pt>
                <c:pt idx="15">
                  <c:v>77</c:v>
                </c:pt>
                <c:pt idx="16">
                  <c:v>43</c:v>
                </c:pt>
                <c:pt idx="17">
                  <c:v>2</c:v>
                </c:pt>
              </c:numCache>
            </c:numRef>
          </c:val>
          <c:extLst>
            <c:ext xmlns:c16="http://schemas.microsoft.com/office/drawing/2014/chart" uri="{C3380CC4-5D6E-409C-BE32-E72D297353CC}">
              <c16:uniqueId val="{00000001-FBE7-41C3-862D-1D81FB164DC9}"/>
            </c:ext>
          </c:extLst>
        </c:ser>
        <c:dLbls>
          <c:showLegendKey val="0"/>
          <c:showVal val="0"/>
          <c:showCatName val="0"/>
          <c:showSerName val="0"/>
          <c:showPercent val="0"/>
          <c:showBubbleSize val="0"/>
        </c:dLbls>
        <c:gapWidth val="150"/>
        <c:overlap val="100"/>
        <c:axId val="1341127279"/>
        <c:axId val="1341126031"/>
      </c:barChart>
      <c:catAx>
        <c:axId val="1341127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1126031"/>
        <c:crosses val="autoZero"/>
        <c:auto val="1"/>
        <c:lblAlgn val="ctr"/>
        <c:lblOffset val="100"/>
        <c:noMultiLvlLbl val="0"/>
      </c:catAx>
      <c:valAx>
        <c:axId val="13411260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11272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693210</xdr:colOff>
      <xdr:row>33</xdr:row>
      <xdr:rowOff>10848</xdr:rowOff>
    </xdr:from>
    <xdr:to>
      <xdr:col>6</xdr:col>
      <xdr:colOff>268552</xdr:colOff>
      <xdr:row>53</xdr:row>
      <xdr:rowOff>144198</xdr:rowOff>
    </xdr:to>
    <xdr:graphicFrame macro="">
      <xdr:nvGraphicFramePr>
        <xdr:cNvPr id="3" name="Chart 2">
          <a:extLst>
            <a:ext uri="{FF2B5EF4-FFF2-40B4-BE49-F238E27FC236}">
              <a16:creationId xmlns:a16="http://schemas.microsoft.com/office/drawing/2014/main" id="{12CD06A8-4A12-4700-9C66-3AB04FB165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511969</xdr:colOff>
      <xdr:row>33</xdr:row>
      <xdr:rowOff>23813</xdr:rowOff>
    </xdr:from>
    <xdr:to>
      <xdr:col>13</xdr:col>
      <xdr:colOff>480218</xdr:colOff>
      <xdr:row>53</xdr:row>
      <xdr:rowOff>157163</xdr:rowOff>
    </xdr:to>
    <xdr:graphicFrame macro="">
      <xdr:nvGraphicFramePr>
        <xdr:cNvPr id="5" name="Chart 4">
          <a:extLst>
            <a:ext uri="{FF2B5EF4-FFF2-40B4-BE49-F238E27FC236}">
              <a16:creationId xmlns:a16="http://schemas.microsoft.com/office/drawing/2014/main" id="{FD1D29C7-FB41-4D70-8D0C-8CFBDA6771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130174</xdr:colOff>
      <xdr:row>22</xdr:row>
      <xdr:rowOff>14286</xdr:rowOff>
    </xdr:from>
    <xdr:to>
      <xdr:col>5</xdr:col>
      <xdr:colOff>320675</xdr:colOff>
      <xdr:row>41</xdr:row>
      <xdr:rowOff>19049</xdr:rowOff>
    </xdr:to>
    <xdr:graphicFrame macro="">
      <xdr:nvGraphicFramePr>
        <xdr:cNvPr id="2" name="Chart 1">
          <a:extLst>
            <a:ext uri="{FF2B5EF4-FFF2-40B4-BE49-F238E27FC236}">
              <a16:creationId xmlns:a16="http://schemas.microsoft.com/office/drawing/2014/main" id="{B2B7F95B-1C0A-4438-9BD6-2A64C8B4C1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427567</xdr:colOff>
      <xdr:row>22</xdr:row>
      <xdr:rowOff>14287</xdr:rowOff>
    </xdr:from>
    <xdr:to>
      <xdr:col>11</xdr:col>
      <xdr:colOff>972609</xdr:colOff>
      <xdr:row>41</xdr:row>
      <xdr:rowOff>9525</xdr:rowOff>
    </xdr:to>
    <xdr:graphicFrame macro="">
      <xdr:nvGraphicFramePr>
        <xdr:cNvPr id="3" name="Chart 2">
          <a:extLst>
            <a:ext uri="{FF2B5EF4-FFF2-40B4-BE49-F238E27FC236}">
              <a16:creationId xmlns:a16="http://schemas.microsoft.com/office/drawing/2014/main" id="{657EDE56-4868-49F1-AFAB-4BA2DF99EE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92075</xdr:colOff>
      <xdr:row>13</xdr:row>
      <xdr:rowOff>15345</xdr:rowOff>
    </xdr:from>
    <xdr:to>
      <xdr:col>13</xdr:col>
      <xdr:colOff>527049</xdr:colOff>
      <xdr:row>36</xdr:row>
      <xdr:rowOff>81491</xdr:rowOff>
    </xdr:to>
    <xdr:graphicFrame macro="">
      <xdr:nvGraphicFramePr>
        <xdr:cNvPr id="2" name="Chart 1">
          <a:extLst>
            <a:ext uri="{FF2B5EF4-FFF2-40B4-BE49-F238E27FC236}">
              <a16:creationId xmlns:a16="http://schemas.microsoft.com/office/drawing/2014/main" id="{C367E77B-9F76-456D-95C0-FB024000A2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12</xdr:row>
      <xdr:rowOff>19050</xdr:rowOff>
    </xdr:from>
    <xdr:to>
      <xdr:col>4</xdr:col>
      <xdr:colOff>659342</xdr:colOff>
      <xdr:row>32</xdr:row>
      <xdr:rowOff>151342</xdr:rowOff>
    </xdr:to>
    <xdr:graphicFrame macro="">
      <xdr:nvGraphicFramePr>
        <xdr:cNvPr id="3" name="Chart 2">
          <a:extLst>
            <a:ext uri="{FF2B5EF4-FFF2-40B4-BE49-F238E27FC236}">
              <a16:creationId xmlns:a16="http://schemas.microsoft.com/office/drawing/2014/main" id="{82DFBC2B-DC7D-4E5D-B5B9-0D918D645B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371475</xdr:colOff>
      <xdr:row>2</xdr:row>
      <xdr:rowOff>52386</xdr:rowOff>
    </xdr:from>
    <xdr:to>
      <xdr:col>17</xdr:col>
      <xdr:colOff>57150</xdr:colOff>
      <xdr:row>32</xdr:row>
      <xdr:rowOff>57150</xdr:rowOff>
    </xdr:to>
    <xdr:graphicFrame macro="">
      <xdr:nvGraphicFramePr>
        <xdr:cNvPr id="2" name="Chart 1">
          <a:extLst>
            <a:ext uri="{FF2B5EF4-FFF2-40B4-BE49-F238E27FC236}">
              <a16:creationId xmlns:a16="http://schemas.microsoft.com/office/drawing/2014/main" id="{06BBE1E4-1F41-447A-A129-CAC98CC010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election activeCell="C23" sqref="C23"/>
    </sheetView>
  </sheetViews>
  <sheetFormatPr defaultRowHeight="15" x14ac:dyDescent="0.25"/>
  <cols>
    <col min="1" max="1" width="7.42578125" style="46" customWidth="1"/>
    <col min="2" max="2" width="8" style="46" customWidth="1"/>
    <col min="3" max="3" width="126.28515625" style="47" bestFit="1" customWidth="1"/>
    <col min="4" max="16384" width="9.140625" style="47"/>
  </cols>
  <sheetData>
    <row r="1" spans="1:3" ht="21" x14ac:dyDescent="0.25">
      <c r="A1" s="49" t="s">
        <v>273</v>
      </c>
    </row>
    <row r="2" spans="1:3" x14ac:dyDescent="0.25">
      <c r="A2" s="50" t="s">
        <v>361</v>
      </c>
    </row>
    <row r="3" spans="1:3" x14ac:dyDescent="0.25">
      <c r="A3" s="50" t="s">
        <v>274</v>
      </c>
    </row>
    <row r="6" spans="1:3" x14ac:dyDescent="0.25">
      <c r="A6" s="51" t="s">
        <v>0</v>
      </c>
      <c r="B6" s="51" t="s">
        <v>1</v>
      </c>
      <c r="C6" s="52" t="s">
        <v>271</v>
      </c>
    </row>
    <row r="7" spans="1:3" x14ac:dyDescent="0.25">
      <c r="A7" s="51">
        <v>1</v>
      </c>
      <c r="B7" s="51"/>
      <c r="C7" s="47" t="s">
        <v>275</v>
      </c>
    </row>
    <row r="8" spans="1:3" x14ac:dyDescent="0.25">
      <c r="A8" s="51">
        <v>2</v>
      </c>
      <c r="B8" s="51"/>
      <c r="C8" s="47" t="s">
        <v>276</v>
      </c>
    </row>
    <row r="9" spans="1:3" x14ac:dyDescent="0.25">
      <c r="A9" s="51">
        <v>3</v>
      </c>
      <c r="B9" s="51"/>
      <c r="C9" s="47" t="s">
        <v>277</v>
      </c>
    </row>
    <row r="10" spans="1:3" x14ac:dyDescent="0.25">
      <c r="A10" s="51">
        <v>4</v>
      </c>
      <c r="B10" s="51"/>
      <c r="C10" s="47" t="s">
        <v>278</v>
      </c>
    </row>
    <row r="11" spans="1:3" x14ac:dyDescent="0.25">
      <c r="A11" s="51">
        <v>5</v>
      </c>
      <c r="B11" s="51"/>
      <c r="C11" s="47" t="s">
        <v>279</v>
      </c>
    </row>
    <row r="12" spans="1:3" ht="18" x14ac:dyDescent="0.35">
      <c r="A12" s="51"/>
      <c r="B12" s="51">
        <v>1</v>
      </c>
      <c r="C12" s="48" t="s">
        <v>285</v>
      </c>
    </row>
    <row r="13" spans="1:3" ht="33" x14ac:dyDescent="0.25">
      <c r="A13" s="51"/>
      <c r="B13" s="124">
        <v>2</v>
      </c>
      <c r="C13" s="123" t="s">
        <v>286</v>
      </c>
    </row>
    <row r="14" spans="1:3" x14ac:dyDescent="0.25">
      <c r="A14" s="51"/>
      <c r="B14" s="51" t="s">
        <v>283</v>
      </c>
      <c r="C14" s="48" t="s">
        <v>282</v>
      </c>
    </row>
    <row r="15" spans="1:3" ht="18" x14ac:dyDescent="0.35">
      <c r="A15" s="51"/>
      <c r="B15" s="51">
        <v>5</v>
      </c>
      <c r="C15" s="48" t="s">
        <v>287</v>
      </c>
    </row>
    <row r="16" spans="1:3" x14ac:dyDescent="0.25">
      <c r="A16" s="51"/>
      <c r="B16" s="51">
        <v>6</v>
      </c>
      <c r="C16" s="48" t="s">
        <v>284</v>
      </c>
    </row>
    <row r="17" spans="1:3" x14ac:dyDescent="0.25">
      <c r="A17" s="51">
        <v>6</v>
      </c>
      <c r="B17" s="51"/>
      <c r="C17" s="47" t="s">
        <v>280</v>
      </c>
    </row>
    <row r="18" spans="1:3" x14ac:dyDescent="0.25">
      <c r="A18" s="51"/>
      <c r="B18" s="51">
        <v>7</v>
      </c>
      <c r="C18" s="47" t="s">
        <v>281</v>
      </c>
    </row>
    <row r="19" spans="1:3" x14ac:dyDescent="0.25">
      <c r="A19" s="51">
        <v>7</v>
      </c>
      <c r="B19" s="51"/>
      <c r="C19" s="47" t="s">
        <v>2</v>
      </c>
    </row>
    <row r="20" spans="1:3" x14ac:dyDescent="0.25">
      <c r="A20" s="51">
        <v>8</v>
      </c>
      <c r="B20" s="51"/>
      <c r="C20" s="47" t="s">
        <v>4</v>
      </c>
    </row>
    <row r="21" spans="1:3" x14ac:dyDescent="0.25">
      <c r="A21" s="47"/>
      <c r="B21" s="47"/>
    </row>
    <row r="24" spans="1:3" x14ac:dyDescent="0.25">
      <c r="B24" s="47"/>
    </row>
    <row r="27" spans="1:3" x14ac:dyDescent="0.25">
      <c r="A27" s="47"/>
      <c r="B27" s="47"/>
    </row>
    <row r="30" spans="1:3" x14ac:dyDescent="0.25">
      <c r="A30" s="47"/>
      <c r="B30" s="47"/>
    </row>
  </sheetData>
  <pageMargins left="0.7" right="0.7" top="0.75" bottom="0.75" header="0.3" footer="0.3"/>
  <pageSetup paperSize="9" orientation="portrait" verticalDpi="0" r:id="rId1"/>
  <headerFooter>
    <oddHeader>&amp;C&amp;"Calibri"&amp;10&amp;K0000FF OFFICIAL&amp;1#_x000D_</oddHeader>
    <oddFooter>&amp;C_x000D_&amp;1#&amp;"Calibri"&amp;10&amp;K0000FF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7715A-FB81-40C5-94D5-E3AA67EFE422}">
  <sheetPr>
    <tabColor theme="4" tint="0.79998168889431442"/>
  </sheetPr>
  <dimension ref="A1:Q32"/>
  <sheetViews>
    <sheetView tabSelected="1" topLeftCell="A25" zoomScaleNormal="100" workbookViewId="0">
      <selection activeCell="F57" sqref="F57"/>
    </sheetView>
  </sheetViews>
  <sheetFormatPr defaultRowHeight="15" x14ac:dyDescent="0.25"/>
  <cols>
    <col min="1" max="1" width="35.5703125" bestFit="1" customWidth="1"/>
    <col min="2" max="5" width="14.85546875" customWidth="1"/>
    <col min="6" max="15" width="14.85546875" bestFit="1" customWidth="1"/>
    <col min="16" max="16" width="26" bestFit="1" customWidth="1"/>
    <col min="17" max="17" width="8.5703125" customWidth="1"/>
  </cols>
  <sheetData>
    <row r="1" spans="1:17" s="56" customFormat="1" x14ac:dyDescent="0.25">
      <c r="A1" s="56" t="s">
        <v>348</v>
      </c>
      <c r="G1" s="113"/>
      <c r="O1" s="115" t="s">
        <v>352</v>
      </c>
    </row>
    <row r="2" spans="1:17" s="56" customFormat="1" x14ac:dyDescent="0.25">
      <c r="A2" s="56" t="s">
        <v>349</v>
      </c>
      <c r="G2" s="113"/>
    </row>
    <row r="4" spans="1:17" s="56" customFormat="1" x14ac:dyDescent="0.25">
      <c r="A4" s="121" t="s">
        <v>329</v>
      </c>
      <c r="B4" s="114"/>
      <c r="C4" s="114"/>
      <c r="D4" s="114"/>
      <c r="E4" s="114"/>
      <c r="F4" s="114"/>
      <c r="G4" s="114"/>
      <c r="H4" s="114"/>
      <c r="I4" s="114"/>
      <c r="J4" s="114"/>
      <c r="K4" s="114"/>
      <c r="L4" s="114"/>
      <c r="M4" s="114"/>
      <c r="N4" s="115"/>
    </row>
    <row r="5" spans="1:17" s="57" customFormat="1" x14ac:dyDescent="0.25">
      <c r="A5" s="57" t="s">
        <v>330</v>
      </c>
      <c r="B5" s="114">
        <v>2007</v>
      </c>
      <c r="C5" s="114">
        <v>2008</v>
      </c>
      <c r="D5" s="114">
        <v>2009</v>
      </c>
      <c r="E5" s="114">
        <v>2010</v>
      </c>
      <c r="F5" s="116">
        <v>2011</v>
      </c>
      <c r="G5" s="116">
        <v>2012</v>
      </c>
      <c r="H5" s="116">
        <v>2013</v>
      </c>
      <c r="I5" s="116">
        <v>2014</v>
      </c>
      <c r="J5" s="116">
        <v>2015</v>
      </c>
      <c r="K5" s="116">
        <v>2016</v>
      </c>
      <c r="L5" s="116">
        <v>2017</v>
      </c>
      <c r="M5" s="116">
        <v>2018</v>
      </c>
      <c r="N5" s="116">
        <v>2019</v>
      </c>
      <c r="O5" s="116">
        <v>2020</v>
      </c>
    </row>
    <row r="6" spans="1:17" s="56" customFormat="1" x14ac:dyDescent="0.25">
      <c r="A6" s="56" t="s">
        <v>331</v>
      </c>
      <c r="B6" s="58">
        <v>26549962882</v>
      </c>
      <c r="C6" s="58">
        <v>25676478179</v>
      </c>
      <c r="D6" s="58">
        <v>24293673096</v>
      </c>
      <c r="E6" s="58">
        <v>26384456678</v>
      </c>
      <c r="F6" s="58">
        <v>22544490949</v>
      </c>
      <c r="G6" s="58">
        <v>22984923683</v>
      </c>
      <c r="H6" s="58">
        <v>21166495017</v>
      </c>
      <c r="I6" s="58">
        <v>19204496971</v>
      </c>
      <c r="J6" s="58">
        <v>17368829321</v>
      </c>
      <c r="K6" s="58">
        <v>12460891832</v>
      </c>
      <c r="L6" s="58">
        <v>11529114447</v>
      </c>
      <c r="M6" s="58">
        <v>11849079760</v>
      </c>
      <c r="N6" s="58">
        <v>11355380323</v>
      </c>
      <c r="O6" s="59">
        <v>10644634305.71953</v>
      </c>
    </row>
    <row r="7" spans="1:17" s="56" customFormat="1" x14ac:dyDescent="0.25">
      <c r="A7" s="56" t="s">
        <v>332</v>
      </c>
      <c r="B7" s="58">
        <v>70774751</v>
      </c>
      <c r="C7" s="58">
        <v>56828535</v>
      </c>
      <c r="D7" s="58">
        <v>51331354</v>
      </c>
      <c r="E7" s="58">
        <v>47912442</v>
      </c>
      <c r="F7" s="58">
        <v>48160452</v>
      </c>
      <c r="G7" s="58">
        <v>47925218</v>
      </c>
      <c r="H7" s="58">
        <v>47109802</v>
      </c>
      <c r="I7" s="58">
        <v>42705884</v>
      </c>
      <c r="J7" s="58">
        <v>38133819</v>
      </c>
      <c r="K7" s="58">
        <v>34960168</v>
      </c>
      <c r="L7" s="58">
        <v>32539814</v>
      </c>
      <c r="M7" s="58">
        <v>27846367.629999999</v>
      </c>
      <c r="N7" s="58">
        <v>26736815.100000001</v>
      </c>
      <c r="O7" s="59">
        <v>25990167.212796573</v>
      </c>
    </row>
    <row r="8" spans="1:17" s="56" customFormat="1" x14ac:dyDescent="0.25">
      <c r="A8" s="56" t="s">
        <v>333</v>
      </c>
      <c r="B8" s="58">
        <v>296291</v>
      </c>
      <c r="C8" s="58">
        <v>316806</v>
      </c>
      <c r="D8" s="58">
        <v>211938</v>
      </c>
      <c r="E8" s="58">
        <v>250912</v>
      </c>
      <c r="F8" s="58">
        <v>185429</v>
      </c>
      <c r="G8" s="58">
        <v>195109</v>
      </c>
      <c r="H8" s="58">
        <v>161230</v>
      </c>
      <c r="I8" s="58">
        <v>171467</v>
      </c>
      <c r="J8" s="58">
        <v>160544</v>
      </c>
      <c r="K8" s="58">
        <v>131144</v>
      </c>
      <c r="L8" s="58">
        <v>96170</v>
      </c>
      <c r="M8" s="58">
        <v>89846</v>
      </c>
      <c r="N8" s="58">
        <v>96543</v>
      </c>
      <c r="O8" s="59">
        <v>73546.122399999993</v>
      </c>
    </row>
    <row r="9" spans="1:17" s="56" customFormat="1" x14ac:dyDescent="0.25">
      <c r="A9" s="56" t="s">
        <v>34</v>
      </c>
      <c r="B9" s="58">
        <v>1621</v>
      </c>
      <c r="C9" s="58">
        <v>1773</v>
      </c>
      <c r="D9" s="58">
        <v>840</v>
      </c>
      <c r="E9" s="58">
        <v>1465</v>
      </c>
      <c r="F9" s="58">
        <v>2145</v>
      </c>
      <c r="G9" s="58">
        <v>2636</v>
      </c>
      <c r="H9" s="58">
        <v>3780</v>
      </c>
      <c r="I9" s="58">
        <v>1842</v>
      </c>
      <c r="J9" s="58">
        <v>2489</v>
      </c>
      <c r="K9" s="58">
        <v>1734</v>
      </c>
      <c r="L9" s="58">
        <v>1048</v>
      </c>
      <c r="M9" s="58">
        <v>3513</v>
      </c>
      <c r="N9" s="58">
        <v>1263</v>
      </c>
      <c r="O9" s="59">
        <v>3636.3999999999996</v>
      </c>
    </row>
    <row r="10" spans="1:17" s="56" customFormat="1" x14ac:dyDescent="0.25">
      <c r="A10" s="56" t="s">
        <v>50</v>
      </c>
      <c r="B10" s="58">
        <v>7328.5690000000004</v>
      </c>
      <c r="C10" s="58">
        <v>11991</v>
      </c>
      <c r="D10" s="58">
        <v>4392.2</v>
      </c>
      <c r="E10" s="58">
        <v>1603.8</v>
      </c>
      <c r="F10" s="58">
        <v>2861</v>
      </c>
      <c r="G10" s="58">
        <v>3090</v>
      </c>
      <c r="H10" s="58">
        <v>4287</v>
      </c>
      <c r="I10" s="58">
        <v>8443</v>
      </c>
      <c r="J10" s="58">
        <v>4130</v>
      </c>
      <c r="K10" s="58">
        <v>4510</v>
      </c>
      <c r="L10" s="58">
        <v>4355</v>
      </c>
      <c r="M10" s="58">
        <v>4418</v>
      </c>
      <c r="N10" s="58">
        <v>3945</v>
      </c>
      <c r="O10" s="59">
        <v>4008.07</v>
      </c>
    </row>
    <row r="11" spans="1:17" s="56" customFormat="1" x14ac:dyDescent="0.25">
      <c r="A11" s="56" t="s">
        <v>55</v>
      </c>
      <c r="B11" s="58">
        <v>574.1</v>
      </c>
      <c r="C11" s="58">
        <v>1030</v>
      </c>
      <c r="D11" s="58">
        <v>188</v>
      </c>
      <c r="E11" s="58">
        <v>207</v>
      </c>
      <c r="F11" s="56">
        <v>284</v>
      </c>
      <c r="G11" s="56">
        <v>304</v>
      </c>
      <c r="H11" s="56">
        <v>241</v>
      </c>
      <c r="I11" s="56">
        <v>178</v>
      </c>
      <c r="J11" s="56">
        <v>77</v>
      </c>
      <c r="K11" s="56">
        <v>128</v>
      </c>
      <c r="L11" s="56">
        <v>134</v>
      </c>
      <c r="M11" s="56">
        <v>107</v>
      </c>
      <c r="N11" s="56">
        <v>221</v>
      </c>
      <c r="O11" s="59">
        <v>226.8</v>
      </c>
    </row>
    <row r="12" spans="1:17" s="57" customFormat="1" x14ac:dyDescent="0.25">
      <c r="A12" s="57" t="s">
        <v>334</v>
      </c>
      <c r="B12" s="95">
        <f t="shared" ref="B12:E12" si="0">SUM(B6:B11)</f>
        <v>26621043447.668999</v>
      </c>
      <c r="C12" s="95">
        <f t="shared" si="0"/>
        <v>25733638314</v>
      </c>
      <c r="D12" s="95">
        <f t="shared" si="0"/>
        <v>24345221808.200001</v>
      </c>
      <c r="E12" s="95">
        <f t="shared" si="0"/>
        <v>26432623307.799999</v>
      </c>
      <c r="F12" s="95">
        <f t="shared" ref="F12:L12" si="1">SUM(F6:F11)</f>
        <v>22592842120</v>
      </c>
      <c r="G12" s="95">
        <f t="shared" si="1"/>
        <v>23033050040</v>
      </c>
      <c r="H12" s="95">
        <f t="shared" si="1"/>
        <v>21213774357</v>
      </c>
      <c r="I12" s="95">
        <f t="shared" si="1"/>
        <v>19247384785</v>
      </c>
      <c r="J12" s="95">
        <f t="shared" si="1"/>
        <v>17407130380</v>
      </c>
      <c r="K12" s="95">
        <f t="shared" si="1"/>
        <v>12495989516</v>
      </c>
      <c r="L12" s="95">
        <f t="shared" si="1"/>
        <v>11561755968</v>
      </c>
      <c r="M12" s="95">
        <f>SUM(M6:M11)</f>
        <v>11877024011.629999</v>
      </c>
      <c r="N12" s="95">
        <f t="shared" ref="N12:O12" si="2">SUM(N6:N11)</f>
        <v>11382219110.1</v>
      </c>
      <c r="O12" s="95">
        <f t="shared" si="2"/>
        <v>10670705890.324726</v>
      </c>
    </row>
    <row r="14" spans="1:17" x14ac:dyDescent="0.25">
      <c r="A14" s="122" t="s">
        <v>335</v>
      </c>
    </row>
    <row r="15" spans="1:17" x14ac:dyDescent="0.25">
      <c r="A15" s="53" t="s">
        <v>336</v>
      </c>
      <c r="B15" s="61">
        <v>2007</v>
      </c>
      <c r="C15" s="61">
        <v>2008</v>
      </c>
      <c r="D15" s="61">
        <v>2009</v>
      </c>
      <c r="E15" s="61">
        <v>2010</v>
      </c>
      <c r="F15" s="61">
        <v>2011</v>
      </c>
      <c r="G15" s="61">
        <v>2012</v>
      </c>
      <c r="H15" s="61">
        <v>2013</v>
      </c>
      <c r="I15" s="61">
        <v>2014</v>
      </c>
      <c r="J15" s="61">
        <v>2015</v>
      </c>
      <c r="K15" s="61">
        <v>2016</v>
      </c>
      <c r="L15" s="61">
        <v>2017</v>
      </c>
      <c r="M15" s="61">
        <v>2018</v>
      </c>
      <c r="N15" s="61">
        <v>2019</v>
      </c>
      <c r="O15" s="61">
        <v>2020</v>
      </c>
      <c r="P15" s="120" t="s">
        <v>350</v>
      </c>
      <c r="Q15" s="96"/>
    </row>
    <row r="16" spans="1:17" x14ac:dyDescent="0.25">
      <c r="A16" t="s">
        <v>65</v>
      </c>
      <c r="B16" s="5">
        <f>B6</f>
        <v>26549962882</v>
      </c>
      <c r="C16" s="5">
        <f t="shared" ref="C16:O16" si="3">C6</f>
        <v>25676478179</v>
      </c>
      <c r="D16" s="5">
        <f t="shared" si="3"/>
        <v>24293673096</v>
      </c>
      <c r="E16" s="5">
        <f t="shared" si="3"/>
        <v>26384456678</v>
      </c>
      <c r="F16" s="5">
        <f t="shared" si="3"/>
        <v>22544490949</v>
      </c>
      <c r="G16" s="5">
        <f t="shared" si="3"/>
        <v>22984923683</v>
      </c>
      <c r="H16" s="5">
        <f t="shared" si="3"/>
        <v>21166495017</v>
      </c>
      <c r="I16" s="5">
        <f t="shared" si="3"/>
        <v>19204496971</v>
      </c>
      <c r="J16" s="5">
        <f t="shared" si="3"/>
        <v>17368829321</v>
      </c>
      <c r="K16" s="5">
        <f t="shared" si="3"/>
        <v>12460891832</v>
      </c>
      <c r="L16" s="5">
        <f t="shared" si="3"/>
        <v>11529114447</v>
      </c>
      <c r="M16" s="5">
        <f t="shared" si="3"/>
        <v>11849079760</v>
      </c>
      <c r="N16" s="5">
        <f t="shared" si="3"/>
        <v>11355380323</v>
      </c>
      <c r="O16" s="5">
        <f t="shared" si="3"/>
        <v>10644634305.71953</v>
      </c>
      <c r="P16" s="117" t="s">
        <v>351</v>
      </c>
      <c r="Q16" s="96"/>
    </row>
    <row r="17" spans="1:17" x14ac:dyDescent="0.25">
      <c r="A17" t="s">
        <v>39</v>
      </c>
      <c r="B17" s="5">
        <f t="shared" ref="B17:O17" si="4">B7*25</f>
        <v>1769368775</v>
      </c>
      <c r="C17" s="5">
        <f t="shared" si="4"/>
        <v>1420713375</v>
      </c>
      <c r="D17" s="5">
        <f t="shared" si="4"/>
        <v>1283283850</v>
      </c>
      <c r="E17" s="5">
        <f t="shared" si="4"/>
        <v>1197811050</v>
      </c>
      <c r="F17" s="5">
        <f t="shared" si="4"/>
        <v>1204011300</v>
      </c>
      <c r="G17" s="5">
        <f t="shared" si="4"/>
        <v>1198130450</v>
      </c>
      <c r="H17" s="5">
        <f t="shared" si="4"/>
        <v>1177745050</v>
      </c>
      <c r="I17" s="5">
        <f t="shared" si="4"/>
        <v>1067647100</v>
      </c>
      <c r="J17" s="5">
        <f t="shared" si="4"/>
        <v>953345475</v>
      </c>
      <c r="K17" s="5">
        <f t="shared" si="4"/>
        <v>874004200</v>
      </c>
      <c r="L17" s="5">
        <f t="shared" si="4"/>
        <v>813495350</v>
      </c>
      <c r="M17" s="5">
        <f t="shared" si="4"/>
        <v>696159190.75</v>
      </c>
      <c r="N17" s="5">
        <f t="shared" si="4"/>
        <v>668420377.5</v>
      </c>
      <c r="O17" s="5">
        <f t="shared" si="4"/>
        <v>649754180.31991434</v>
      </c>
      <c r="P17" s="117">
        <v>25</v>
      </c>
      <c r="Q17" s="96"/>
    </row>
    <row r="18" spans="1:17" x14ac:dyDescent="0.25">
      <c r="A18" t="s">
        <v>45</v>
      </c>
      <c r="B18" s="5">
        <f t="shared" ref="B18:O18" si="5">B8*298</f>
        <v>88294718</v>
      </c>
      <c r="C18" s="5">
        <f t="shared" si="5"/>
        <v>94408188</v>
      </c>
      <c r="D18" s="5">
        <f t="shared" si="5"/>
        <v>63157524</v>
      </c>
      <c r="E18" s="5">
        <f t="shared" si="5"/>
        <v>74771776</v>
      </c>
      <c r="F18" s="5">
        <f t="shared" si="5"/>
        <v>55257842</v>
      </c>
      <c r="G18" s="5">
        <f t="shared" si="5"/>
        <v>58142482</v>
      </c>
      <c r="H18" s="5">
        <f t="shared" si="5"/>
        <v>48046540</v>
      </c>
      <c r="I18" s="5">
        <f t="shared" si="5"/>
        <v>51097166</v>
      </c>
      <c r="J18" s="5">
        <f t="shared" si="5"/>
        <v>47842112</v>
      </c>
      <c r="K18" s="5">
        <f t="shared" si="5"/>
        <v>39080912</v>
      </c>
      <c r="L18" s="5">
        <f t="shared" si="5"/>
        <v>28658660</v>
      </c>
      <c r="M18" s="5">
        <f t="shared" si="5"/>
        <v>26774108</v>
      </c>
      <c r="N18" s="5">
        <f t="shared" si="5"/>
        <v>28769814</v>
      </c>
      <c r="O18" s="5">
        <f t="shared" si="5"/>
        <v>21916744.475199997</v>
      </c>
      <c r="P18" s="117">
        <v>298</v>
      </c>
      <c r="Q18" s="97"/>
    </row>
    <row r="19" spans="1:17" x14ac:dyDescent="0.25">
      <c r="A19" t="s">
        <v>34</v>
      </c>
      <c r="B19" s="98">
        <f t="shared" ref="B19:O19" si="6">B9*14800</f>
        <v>23990800</v>
      </c>
      <c r="C19" s="98">
        <f t="shared" si="6"/>
        <v>26240400</v>
      </c>
      <c r="D19" s="98">
        <f t="shared" si="6"/>
        <v>12432000</v>
      </c>
      <c r="E19" s="98">
        <f t="shared" si="6"/>
        <v>21682000</v>
      </c>
      <c r="F19" s="98">
        <f t="shared" si="6"/>
        <v>31746000</v>
      </c>
      <c r="G19" s="98">
        <f t="shared" si="6"/>
        <v>39012800</v>
      </c>
      <c r="H19" s="98">
        <f t="shared" si="6"/>
        <v>55944000</v>
      </c>
      <c r="I19" s="98">
        <f t="shared" si="6"/>
        <v>27261600</v>
      </c>
      <c r="J19" s="98">
        <f t="shared" si="6"/>
        <v>36837200</v>
      </c>
      <c r="K19" s="98">
        <f t="shared" si="6"/>
        <v>25663200</v>
      </c>
      <c r="L19" s="98">
        <f t="shared" si="6"/>
        <v>15510400</v>
      </c>
      <c r="M19" s="98">
        <f t="shared" si="6"/>
        <v>51992400</v>
      </c>
      <c r="N19" s="98">
        <f t="shared" si="6"/>
        <v>18692400</v>
      </c>
      <c r="O19" s="98">
        <f t="shared" si="6"/>
        <v>53818719.999999993</v>
      </c>
      <c r="P19" s="118" t="s">
        <v>337</v>
      </c>
      <c r="Q19" s="99"/>
    </row>
    <row r="20" spans="1:17" x14ac:dyDescent="0.25">
      <c r="A20" t="s">
        <v>50</v>
      </c>
      <c r="B20" s="98">
        <f t="shared" ref="B20:O20" si="7">B10*12200</f>
        <v>89408541.800000012</v>
      </c>
      <c r="C20" s="98">
        <f t="shared" si="7"/>
        <v>146290200</v>
      </c>
      <c r="D20" s="98">
        <f t="shared" si="7"/>
        <v>53584840</v>
      </c>
      <c r="E20" s="98">
        <f t="shared" si="7"/>
        <v>19566360</v>
      </c>
      <c r="F20" s="98">
        <f t="shared" si="7"/>
        <v>34904200</v>
      </c>
      <c r="G20" s="98">
        <f t="shared" si="7"/>
        <v>37698000</v>
      </c>
      <c r="H20" s="98">
        <f t="shared" si="7"/>
        <v>52301400</v>
      </c>
      <c r="I20" s="98">
        <f t="shared" si="7"/>
        <v>103004600</v>
      </c>
      <c r="J20" s="98">
        <f t="shared" si="7"/>
        <v>50386000</v>
      </c>
      <c r="K20" s="98">
        <f t="shared" si="7"/>
        <v>55022000</v>
      </c>
      <c r="L20" s="98">
        <f t="shared" si="7"/>
        <v>53131000</v>
      </c>
      <c r="M20" s="98">
        <f t="shared" si="7"/>
        <v>53899600</v>
      </c>
      <c r="N20" s="98">
        <f t="shared" si="7"/>
        <v>48129000</v>
      </c>
      <c r="O20" s="98">
        <f t="shared" si="7"/>
        <v>48898454</v>
      </c>
      <c r="P20" s="118" t="s">
        <v>338</v>
      </c>
      <c r="Q20" s="100"/>
    </row>
    <row r="21" spans="1:17" x14ac:dyDescent="0.25">
      <c r="A21" t="s">
        <v>55</v>
      </c>
      <c r="B21" s="5">
        <f t="shared" ref="B21:O21" si="8">B11*22800</f>
        <v>13089480</v>
      </c>
      <c r="C21" s="5">
        <f t="shared" si="8"/>
        <v>23484000</v>
      </c>
      <c r="D21" s="5">
        <f t="shared" si="8"/>
        <v>4286400</v>
      </c>
      <c r="E21" s="5">
        <f t="shared" si="8"/>
        <v>4719600</v>
      </c>
      <c r="F21" s="5">
        <f t="shared" si="8"/>
        <v>6475200</v>
      </c>
      <c r="G21" s="5">
        <f t="shared" si="8"/>
        <v>6931200</v>
      </c>
      <c r="H21" s="5">
        <f t="shared" si="8"/>
        <v>5494800</v>
      </c>
      <c r="I21" s="5">
        <f t="shared" si="8"/>
        <v>4058400</v>
      </c>
      <c r="J21" s="5">
        <f t="shared" si="8"/>
        <v>1755600</v>
      </c>
      <c r="K21" s="5">
        <f t="shared" si="8"/>
        <v>2918400</v>
      </c>
      <c r="L21" s="5">
        <f t="shared" si="8"/>
        <v>3055200</v>
      </c>
      <c r="M21" s="5">
        <f t="shared" si="8"/>
        <v>2439600</v>
      </c>
      <c r="N21" s="5">
        <f t="shared" si="8"/>
        <v>5038800</v>
      </c>
      <c r="O21" s="5">
        <f t="shared" si="8"/>
        <v>5171040</v>
      </c>
      <c r="P21" s="119">
        <v>22800</v>
      </c>
      <c r="Q21" s="55"/>
    </row>
    <row r="22" spans="1:17" x14ac:dyDescent="0.25">
      <c r="A22" s="53" t="s">
        <v>334</v>
      </c>
      <c r="B22" s="54">
        <f t="shared" ref="B22:L22" si="9">SUM(B16:B21)</f>
        <v>28534115196.799999</v>
      </c>
      <c r="C22" s="54">
        <f t="shared" si="9"/>
        <v>27387614342</v>
      </c>
      <c r="D22" s="54">
        <f t="shared" si="9"/>
        <v>25710417710</v>
      </c>
      <c r="E22" s="54">
        <f t="shared" si="9"/>
        <v>27703007464</v>
      </c>
      <c r="F22" s="54">
        <f t="shared" si="9"/>
        <v>23876885491</v>
      </c>
      <c r="G22" s="54">
        <f t="shared" si="9"/>
        <v>24324838615</v>
      </c>
      <c r="H22" s="54">
        <f t="shared" si="9"/>
        <v>22506026807</v>
      </c>
      <c r="I22" s="54">
        <f t="shared" si="9"/>
        <v>20457565837</v>
      </c>
      <c r="J22" s="54">
        <f t="shared" si="9"/>
        <v>18458995708</v>
      </c>
      <c r="K22" s="54">
        <f t="shared" si="9"/>
        <v>13457580544</v>
      </c>
      <c r="L22" s="54">
        <f t="shared" si="9"/>
        <v>12442965057</v>
      </c>
      <c r="M22" s="54">
        <f>SUM(M16:M21)</f>
        <v>12680344658.75</v>
      </c>
      <c r="N22" s="54">
        <f t="shared" ref="N22:O22" si="10">SUM(N16:N21)</f>
        <v>12124430714.5</v>
      </c>
      <c r="O22" s="54">
        <f t="shared" si="10"/>
        <v>11424193444.514645</v>
      </c>
    </row>
    <row r="24" spans="1:17" x14ac:dyDescent="0.25">
      <c r="A24" s="122" t="s">
        <v>339</v>
      </c>
      <c r="O24" s="5"/>
      <c r="P24" s="5"/>
      <c r="Q24" s="101"/>
    </row>
    <row r="25" spans="1:17" x14ac:dyDescent="0.25">
      <c r="A25" s="53"/>
      <c r="B25" s="61">
        <v>2007</v>
      </c>
      <c r="C25" s="61">
        <v>2008</v>
      </c>
      <c r="D25" s="61">
        <v>2009</v>
      </c>
      <c r="E25" s="61">
        <v>2010</v>
      </c>
      <c r="F25" s="61">
        <v>2011</v>
      </c>
      <c r="G25" s="61">
        <v>2012</v>
      </c>
      <c r="H25" s="61">
        <v>2013</v>
      </c>
      <c r="I25" s="61">
        <v>2014</v>
      </c>
      <c r="J25" s="61">
        <v>2015</v>
      </c>
      <c r="K25" s="61">
        <v>2016</v>
      </c>
      <c r="L25" s="61">
        <v>2017</v>
      </c>
      <c r="M25" s="61">
        <v>2018</v>
      </c>
      <c r="N25" s="61">
        <v>2019</v>
      </c>
      <c r="O25" s="61">
        <v>2020</v>
      </c>
    </row>
    <row r="26" spans="1:17" x14ac:dyDescent="0.25">
      <c r="A26" t="s">
        <v>65</v>
      </c>
      <c r="B26" s="102">
        <f t="shared" ref="B26:O31" si="11">B16/B$22</f>
        <v>0.93046385699660616</v>
      </c>
      <c r="C26" s="102">
        <f t="shared" si="11"/>
        <v>0.9375215328493981</v>
      </c>
      <c r="D26" s="102">
        <f t="shared" si="11"/>
        <v>0.94489608726003071</v>
      </c>
      <c r="E26" s="102">
        <f t="shared" si="11"/>
        <v>0.95240405621254465</v>
      </c>
      <c r="F26" s="102">
        <f t="shared" si="11"/>
        <v>0.94419730569540883</v>
      </c>
      <c r="G26" s="102">
        <f t="shared" si="11"/>
        <v>0.94491577300028884</v>
      </c>
      <c r="H26" s="102">
        <f t="shared" si="11"/>
        <v>0.94048119637077088</v>
      </c>
      <c r="I26" s="102">
        <f t="shared" si="11"/>
        <v>0.93874790011753639</v>
      </c>
      <c r="J26" s="102">
        <f t="shared" si="11"/>
        <v>0.940941186387105</v>
      </c>
      <c r="K26" s="102">
        <f t="shared" si="11"/>
        <v>0.92593849178600163</v>
      </c>
      <c r="L26" s="102">
        <f t="shared" si="11"/>
        <v>0.92655684510775849</v>
      </c>
      <c r="M26" s="102">
        <f t="shared" si="11"/>
        <v>0.93444461320880656</v>
      </c>
      <c r="N26" s="102">
        <f t="shared" si="11"/>
        <v>0.93657018547021198</v>
      </c>
      <c r="O26" s="102">
        <f t="shared" si="11"/>
        <v>0.93176243534554104</v>
      </c>
    </row>
    <row r="27" spans="1:17" x14ac:dyDescent="0.25">
      <c r="A27" t="s">
        <v>39</v>
      </c>
      <c r="B27" s="102">
        <f t="shared" si="11"/>
        <v>6.2008888756376383E-2</v>
      </c>
      <c r="C27" s="102">
        <f t="shared" si="11"/>
        <v>5.1874301911038645E-2</v>
      </c>
      <c r="D27" s="102">
        <f t="shared" si="11"/>
        <v>4.991299108691144E-2</v>
      </c>
      <c r="E27" s="102">
        <f t="shared" si="11"/>
        <v>4.3237581751965126E-2</v>
      </c>
      <c r="F27" s="102">
        <f t="shared" si="11"/>
        <v>5.0425810370193898E-2</v>
      </c>
      <c r="G27" s="102">
        <f t="shared" si="11"/>
        <v>4.9255432644933088E-2</v>
      </c>
      <c r="H27" s="102">
        <f t="shared" si="11"/>
        <v>5.233020737510579E-2</v>
      </c>
      <c r="I27" s="102">
        <f t="shared" si="11"/>
        <v>5.2188374145130709E-2</v>
      </c>
      <c r="J27" s="102">
        <f t="shared" si="11"/>
        <v>5.1646659985235641E-2</v>
      </c>
      <c r="K27" s="102">
        <f t="shared" si="11"/>
        <v>6.4945121237982906E-2</v>
      </c>
      <c r="L27" s="102">
        <f t="shared" si="11"/>
        <v>6.5377934139769556E-2</v>
      </c>
      <c r="M27" s="102">
        <f t="shared" si="11"/>
        <v>5.4900652110399802E-2</v>
      </c>
      <c r="N27" s="102">
        <f t="shared" si="11"/>
        <v>5.513004224607547E-2</v>
      </c>
      <c r="O27" s="102">
        <f t="shared" si="11"/>
        <v>5.6875278195844578E-2</v>
      </c>
    </row>
    <row r="28" spans="1:17" x14ac:dyDescent="0.25">
      <c r="A28" t="s">
        <v>45</v>
      </c>
      <c r="B28" s="102">
        <f t="shared" si="11"/>
        <v>3.0943562606035157E-3</v>
      </c>
      <c r="C28" s="102">
        <f t="shared" si="11"/>
        <v>3.4471125093660047E-3</v>
      </c>
      <c r="D28" s="102">
        <f t="shared" si="11"/>
        <v>2.4564954452465019E-3</v>
      </c>
      <c r="E28" s="102">
        <f t="shared" si="11"/>
        <v>2.699049050799476E-3</v>
      </c>
      <c r="F28" s="102">
        <f t="shared" si="11"/>
        <v>2.314281819579381E-3</v>
      </c>
      <c r="G28" s="102">
        <f t="shared" si="11"/>
        <v>2.390251500544231E-3</v>
      </c>
      <c r="H28" s="102">
        <f t="shared" si="11"/>
        <v>2.134829946308257E-3</v>
      </c>
      <c r="I28" s="102">
        <f t="shared" si="11"/>
        <v>2.4977148506878833E-3</v>
      </c>
      <c r="J28" s="102">
        <f t="shared" si="11"/>
        <v>2.5918047090322232E-3</v>
      </c>
      <c r="K28" s="102">
        <f t="shared" si="11"/>
        <v>2.9040072895884722E-3</v>
      </c>
      <c r="L28" s="102">
        <f t="shared" si="11"/>
        <v>2.3032018388476939E-3</v>
      </c>
      <c r="M28" s="102">
        <f t="shared" si="11"/>
        <v>2.1114653205837491E-3</v>
      </c>
      <c r="N28" s="102">
        <f t="shared" si="11"/>
        <v>2.3728795749224946E-3</v>
      </c>
      <c r="O28" s="102">
        <f t="shared" si="11"/>
        <v>1.9184500491562823E-3</v>
      </c>
    </row>
    <row r="29" spans="1:17" x14ac:dyDescent="0.25">
      <c r="A29" t="s">
        <v>34</v>
      </c>
      <c r="B29" s="103">
        <f t="shared" si="11"/>
        <v>8.4077602668017836E-4</v>
      </c>
      <c r="C29" s="103">
        <f t="shared" si="11"/>
        <v>9.5811192871075662E-4</v>
      </c>
      <c r="D29" s="103">
        <f t="shared" si="11"/>
        <v>4.8353940181861013E-4</v>
      </c>
      <c r="E29" s="103">
        <f t="shared" si="11"/>
        <v>7.8265870693554525E-4</v>
      </c>
      <c r="F29" s="103">
        <f t="shared" si="11"/>
        <v>1.3295703919159027E-3</v>
      </c>
      <c r="G29" s="103">
        <f t="shared" si="11"/>
        <v>1.6038256457719155E-3</v>
      </c>
      <c r="H29" s="103">
        <f t="shared" si="11"/>
        <v>2.4857341759941323E-3</v>
      </c>
      <c r="I29" s="103">
        <f t="shared" si="11"/>
        <v>1.3325925585288389E-3</v>
      </c>
      <c r="J29" s="103">
        <f t="shared" si="11"/>
        <v>1.9956231954718433E-3</v>
      </c>
      <c r="K29" s="103">
        <f t="shared" si="11"/>
        <v>1.9069698238916965E-3</v>
      </c>
      <c r="L29" s="103">
        <f t="shared" si="11"/>
        <v>1.2465196140106784E-3</v>
      </c>
      <c r="M29" s="103">
        <f t="shared" si="11"/>
        <v>4.1002355534652552E-3</v>
      </c>
      <c r="N29" s="103">
        <f t="shared" si="11"/>
        <v>1.5417136226977776E-3</v>
      </c>
      <c r="O29" s="103">
        <f t="shared" si="11"/>
        <v>4.7109426377790536E-3</v>
      </c>
    </row>
    <row r="30" spans="1:17" x14ac:dyDescent="0.25">
      <c r="A30" t="s">
        <v>50</v>
      </c>
      <c r="B30" s="103">
        <f t="shared" si="11"/>
        <v>3.1333910718222258E-3</v>
      </c>
      <c r="C30" s="103">
        <f t="shared" si="11"/>
        <v>5.3414729071768084E-3</v>
      </c>
      <c r="D30" s="103">
        <f t="shared" si="11"/>
        <v>2.0841683944776328E-3</v>
      </c>
      <c r="E30" s="103">
        <f t="shared" si="11"/>
        <v>7.0629010317477064E-4</v>
      </c>
      <c r="F30" s="103">
        <f t="shared" si="11"/>
        <v>1.4618405743561725E-3</v>
      </c>
      <c r="G30" s="103">
        <f t="shared" si="11"/>
        <v>1.549773899702397E-3</v>
      </c>
      <c r="H30" s="103">
        <f t="shared" si="11"/>
        <v>2.3238841954872644E-3</v>
      </c>
      <c r="I30" s="103">
        <f t="shared" si="11"/>
        <v>5.0350369550664544E-3</v>
      </c>
      <c r="J30" s="103">
        <f t="shared" si="11"/>
        <v>2.7296176236805266E-3</v>
      </c>
      <c r="K30" s="103">
        <f t="shared" si="11"/>
        <v>4.0885506737339426E-3</v>
      </c>
      <c r="L30" s="103">
        <f t="shared" si="11"/>
        <v>4.2699629675573393E-3</v>
      </c>
      <c r="M30" s="103">
        <f t="shared" si="11"/>
        <v>4.2506415598732869E-3</v>
      </c>
      <c r="N30" s="103">
        <f t="shared" si="11"/>
        <v>3.9695884395166666E-3</v>
      </c>
      <c r="O30" s="103">
        <f t="shared" si="11"/>
        <v>4.2802543774745619E-3</v>
      </c>
    </row>
    <row r="31" spans="1:17" x14ac:dyDescent="0.25">
      <c r="A31" t="s">
        <v>55</v>
      </c>
      <c r="B31" s="102">
        <f t="shared" si="11"/>
        <v>4.5873088791160201E-4</v>
      </c>
      <c r="C31" s="102">
        <f t="shared" si="11"/>
        <v>8.5746789430966787E-4</v>
      </c>
      <c r="D31" s="102">
        <f t="shared" si="11"/>
        <v>1.6671841151506519E-4</v>
      </c>
      <c r="E31" s="102">
        <f t="shared" si="11"/>
        <v>1.7036417458043536E-4</v>
      </c>
      <c r="F31" s="102">
        <f t="shared" si="11"/>
        <v>2.7119114854576493E-4</v>
      </c>
      <c r="G31" s="102">
        <f t="shared" si="11"/>
        <v>2.8494330875954301E-4</v>
      </c>
      <c r="H31" s="102">
        <f t="shared" si="11"/>
        <v>2.4414793633370085E-4</v>
      </c>
      <c r="I31" s="102">
        <f t="shared" si="11"/>
        <v>1.9838137304976379E-4</v>
      </c>
      <c r="J31" s="102">
        <f t="shared" si="11"/>
        <v>9.5108099474725764E-5</v>
      </c>
      <c r="K31" s="102">
        <f t="shared" si="11"/>
        <v>2.1685918880130019E-4</v>
      </c>
      <c r="L31" s="102">
        <f t="shared" si="11"/>
        <v>2.4553633205626061E-4</v>
      </c>
      <c r="M31" s="102">
        <f t="shared" si="11"/>
        <v>1.9239224687134728E-4</v>
      </c>
      <c r="N31" s="102">
        <f t="shared" si="11"/>
        <v>4.1559064657559018E-4</v>
      </c>
      <c r="O31" s="102">
        <f t="shared" si="11"/>
        <v>4.5263939420448873E-4</v>
      </c>
    </row>
    <row r="32" spans="1:17" x14ac:dyDescent="0.25">
      <c r="A32" s="53" t="s">
        <v>334</v>
      </c>
      <c r="B32" s="104">
        <f t="shared" ref="B32:E32" si="12">SUM(B26:B31)</f>
        <v>1</v>
      </c>
      <c r="C32" s="104">
        <f t="shared" si="12"/>
        <v>1</v>
      </c>
      <c r="D32" s="104">
        <f t="shared" si="12"/>
        <v>0.99999999999999989</v>
      </c>
      <c r="E32" s="104">
        <f t="shared" si="12"/>
        <v>0.99999999999999989</v>
      </c>
      <c r="F32" s="104">
        <f t="shared" ref="F32:L32" si="13">SUM(F26:F31)</f>
        <v>1</v>
      </c>
      <c r="G32" s="104">
        <f t="shared" si="13"/>
        <v>0.99999999999999989</v>
      </c>
      <c r="H32" s="104">
        <f t="shared" si="13"/>
        <v>0.99999999999999989</v>
      </c>
      <c r="I32" s="104">
        <f t="shared" si="13"/>
        <v>0.99999999999999989</v>
      </c>
      <c r="J32" s="104">
        <f t="shared" si="13"/>
        <v>1</v>
      </c>
      <c r="K32" s="104">
        <f t="shared" si="13"/>
        <v>1</v>
      </c>
      <c r="L32" s="104">
        <f t="shared" si="13"/>
        <v>1</v>
      </c>
      <c r="M32" s="104">
        <f>SUM(M26:M31)</f>
        <v>1</v>
      </c>
      <c r="N32" s="104">
        <f t="shared" ref="N32:O32" si="14">SUM(N26:N31)</f>
        <v>0.99999999999999989</v>
      </c>
      <c r="O32" s="104">
        <f t="shared" si="14"/>
        <v>1</v>
      </c>
    </row>
  </sheetData>
  <pageMargins left="0.7" right="0.7" top="0.75" bottom="0.75" header="0.3" footer="0.3"/>
  <headerFooter>
    <oddHeader>&amp;C&amp;"Calibri"&amp;10&amp;K0000FF OFFICIAL - CONFIDENTIAL&amp;1#_x000D_</oddHeader>
    <oddFooter>&amp;C_x000D_&amp;1#&amp;"Calibri"&amp;10&amp;K0000FF OFFICIAL - CONFIDENTIAL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8401-8331-4C3A-B8DA-504F8F7DF066}">
  <sheetPr>
    <tabColor theme="4" tint="0.79998168889431442"/>
  </sheetPr>
  <dimension ref="A1:O21"/>
  <sheetViews>
    <sheetView zoomScaleNormal="100" workbookViewId="0">
      <selection activeCell="E12" sqref="E12"/>
    </sheetView>
  </sheetViews>
  <sheetFormatPr defaultRowHeight="15" x14ac:dyDescent="0.25"/>
  <cols>
    <col min="1" max="1" width="29.140625" bestFit="1" customWidth="1"/>
    <col min="2" max="15" width="16" customWidth="1"/>
  </cols>
  <sheetData>
    <row r="1" spans="1:15" x14ac:dyDescent="0.25">
      <c r="A1" s="16" t="s">
        <v>353</v>
      </c>
    </row>
    <row r="3" spans="1:15" s="56" customFormat="1" x14ac:dyDescent="0.25">
      <c r="A3" s="121" t="s">
        <v>329</v>
      </c>
      <c r="B3" s="114"/>
      <c r="C3" s="114"/>
      <c r="D3" s="114"/>
      <c r="E3" s="114"/>
      <c r="F3" s="114"/>
      <c r="G3" s="114"/>
      <c r="H3" s="114"/>
      <c r="I3" s="114"/>
      <c r="J3" s="114"/>
      <c r="K3" s="114"/>
      <c r="L3" s="114"/>
      <c r="M3" s="114"/>
      <c r="N3" s="115"/>
      <c r="O3" s="115"/>
    </row>
    <row r="4" spans="1:15" s="56" customFormat="1" x14ac:dyDescent="0.25">
      <c r="A4" s="57" t="s">
        <v>330</v>
      </c>
      <c r="B4" s="114">
        <v>2007</v>
      </c>
      <c r="C4" s="114">
        <v>2008</v>
      </c>
      <c r="D4" s="114">
        <v>2009</v>
      </c>
      <c r="E4" s="114">
        <v>2010</v>
      </c>
      <c r="F4" s="116">
        <v>2011</v>
      </c>
      <c r="G4" s="116">
        <v>2012</v>
      </c>
      <c r="H4" s="116">
        <v>2013</v>
      </c>
      <c r="I4" s="116">
        <v>2014</v>
      </c>
      <c r="J4" s="116">
        <v>2015</v>
      </c>
      <c r="K4" s="116">
        <v>2016</v>
      </c>
      <c r="L4" s="116">
        <v>2017</v>
      </c>
      <c r="M4" s="116">
        <v>2018</v>
      </c>
      <c r="N4" s="116">
        <v>2019</v>
      </c>
      <c r="O4" s="116">
        <v>2020</v>
      </c>
    </row>
    <row r="5" spans="1:15" s="56" customFormat="1" x14ac:dyDescent="0.25">
      <c r="A5" s="56" t="s">
        <v>331</v>
      </c>
      <c r="B5" s="58">
        <v>26549962882</v>
      </c>
      <c r="C5" s="58">
        <v>25676478179</v>
      </c>
      <c r="D5" s="58">
        <v>24293673096</v>
      </c>
      <c r="E5" s="58">
        <v>26384456678</v>
      </c>
      <c r="F5" s="58">
        <v>22544490949</v>
      </c>
      <c r="G5" s="58">
        <v>22984923683</v>
      </c>
      <c r="H5" s="58">
        <v>21166495017</v>
      </c>
      <c r="I5" s="58">
        <v>19204496971</v>
      </c>
      <c r="J5" s="58">
        <v>17368829321</v>
      </c>
      <c r="K5" s="58">
        <v>12460891832</v>
      </c>
      <c r="L5" s="58">
        <v>11529114447</v>
      </c>
      <c r="M5" s="58">
        <v>11849079760</v>
      </c>
      <c r="N5" s="58">
        <v>11355380323</v>
      </c>
      <c r="O5" s="59">
        <v>10644634305.71953</v>
      </c>
    </row>
    <row r="6" spans="1:15" s="56" customFormat="1" x14ac:dyDescent="0.25">
      <c r="A6" s="56" t="s">
        <v>332</v>
      </c>
      <c r="B6" s="58">
        <v>70774751</v>
      </c>
      <c r="C6" s="58">
        <v>56828535</v>
      </c>
      <c r="D6" s="58">
        <v>51331354</v>
      </c>
      <c r="E6" s="58">
        <v>47912442</v>
      </c>
      <c r="F6" s="58">
        <v>48160452</v>
      </c>
      <c r="G6" s="58">
        <v>47925218</v>
      </c>
      <c r="H6" s="58">
        <v>47109802</v>
      </c>
      <c r="I6" s="58">
        <v>42705884</v>
      </c>
      <c r="J6" s="58">
        <v>38133819</v>
      </c>
      <c r="K6" s="58">
        <v>34960168</v>
      </c>
      <c r="L6" s="58">
        <v>32539814</v>
      </c>
      <c r="M6" s="58">
        <v>27846367.629999999</v>
      </c>
      <c r="N6" s="58">
        <v>26736815.100000001</v>
      </c>
      <c r="O6" s="59">
        <v>25990167.212796573</v>
      </c>
    </row>
    <row r="7" spans="1:15" s="56" customFormat="1" x14ac:dyDescent="0.25">
      <c r="A7" s="56" t="s">
        <v>333</v>
      </c>
      <c r="B7" s="58">
        <v>296291</v>
      </c>
      <c r="C7" s="58">
        <v>316806</v>
      </c>
      <c r="D7" s="58">
        <v>211938</v>
      </c>
      <c r="E7" s="58">
        <v>250912</v>
      </c>
      <c r="F7" s="58">
        <v>185429</v>
      </c>
      <c r="G7" s="58">
        <v>195109</v>
      </c>
      <c r="H7" s="58">
        <v>161230</v>
      </c>
      <c r="I7" s="58">
        <v>171467</v>
      </c>
      <c r="J7" s="58">
        <v>160544</v>
      </c>
      <c r="K7" s="58">
        <v>131144</v>
      </c>
      <c r="L7" s="58">
        <v>96170</v>
      </c>
      <c r="M7" s="58">
        <v>89846</v>
      </c>
      <c r="N7" s="58">
        <v>96543</v>
      </c>
      <c r="O7" s="59">
        <v>73546.122399999993</v>
      </c>
    </row>
    <row r="8" spans="1:15" s="56" customFormat="1" x14ac:dyDescent="0.25">
      <c r="A8" s="56" t="s">
        <v>34</v>
      </c>
      <c r="B8" s="58">
        <v>1621</v>
      </c>
      <c r="C8" s="58">
        <v>1773</v>
      </c>
      <c r="D8" s="58">
        <v>840</v>
      </c>
      <c r="E8" s="58">
        <v>1465</v>
      </c>
      <c r="F8" s="58">
        <v>2145</v>
      </c>
      <c r="G8" s="58">
        <v>2636</v>
      </c>
      <c r="H8" s="58">
        <v>3780</v>
      </c>
      <c r="I8" s="58">
        <v>1842</v>
      </c>
      <c r="J8" s="58">
        <v>2489</v>
      </c>
      <c r="K8" s="58">
        <v>1734</v>
      </c>
      <c r="L8" s="58">
        <v>1048</v>
      </c>
      <c r="M8" s="58">
        <v>3513</v>
      </c>
      <c r="N8" s="58">
        <v>1263</v>
      </c>
      <c r="O8" s="59">
        <v>3636.3999999999996</v>
      </c>
    </row>
    <row r="9" spans="1:15" s="56" customFormat="1" x14ac:dyDescent="0.25">
      <c r="A9" s="56" t="s">
        <v>50</v>
      </c>
      <c r="B9" s="58">
        <v>7328.5690000000004</v>
      </c>
      <c r="C9" s="58">
        <v>11991</v>
      </c>
      <c r="D9" s="58">
        <v>4392.2</v>
      </c>
      <c r="E9" s="58">
        <v>1603.8</v>
      </c>
      <c r="F9" s="58">
        <v>2861</v>
      </c>
      <c r="G9" s="58">
        <v>3090</v>
      </c>
      <c r="H9" s="58">
        <v>4287</v>
      </c>
      <c r="I9" s="58">
        <v>8443</v>
      </c>
      <c r="J9" s="58">
        <v>4130</v>
      </c>
      <c r="K9" s="58">
        <v>4510</v>
      </c>
      <c r="L9" s="58">
        <v>4355</v>
      </c>
      <c r="M9" s="58">
        <v>4418</v>
      </c>
      <c r="N9" s="58">
        <v>3945</v>
      </c>
      <c r="O9" s="59">
        <v>4008.07</v>
      </c>
    </row>
    <row r="10" spans="1:15" s="56" customFormat="1" x14ac:dyDescent="0.25">
      <c r="A10" s="56" t="s">
        <v>55</v>
      </c>
      <c r="B10" s="58">
        <v>574.1</v>
      </c>
      <c r="C10" s="58">
        <v>1030</v>
      </c>
      <c r="D10" s="58">
        <v>188</v>
      </c>
      <c r="E10" s="58">
        <v>207</v>
      </c>
      <c r="F10" s="56">
        <v>284</v>
      </c>
      <c r="G10" s="56">
        <v>304</v>
      </c>
      <c r="H10" s="56">
        <v>241</v>
      </c>
      <c r="I10" s="56">
        <v>178</v>
      </c>
      <c r="J10" s="56">
        <v>77</v>
      </c>
      <c r="K10" s="56">
        <v>128</v>
      </c>
      <c r="L10" s="56">
        <v>134</v>
      </c>
      <c r="M10" s="56">
        <v>107</v>
      </c>
      <c r="N10" s="56">
        <v>221</v>
      </c>
      <c r="O10" s="59">
        <v>226.8</v>
      </c>
    </row>
    <row r="11" spans="1:15" x14ac:dyDescent="0.25">
      <c r="A11" s="53"/>
      <c r="F11" s="54"/>
      <c r="G11" s="54"/>
      <c r="H11" s="54"/>
      <c r="I11" s="54"/>
      <c r="J11" s="54"/>
      <c r="K11" s="54"/>
      <c r="L11" s="54"/>
      <c r="M11" s="54"/>
      <c r="N11" s="54"/>
      <c r="O11" s="54"/>
    </row>
    <row r="13" spans="1:15" x14ac:dyDescent="0.25">
      <c r="A13" s="112"/>
    </row>
    <row r="14" spans="1:15" x14ac:dyDescent="0.25">
      <c r="A14" s="122" t="s">
        <v>354</v>
      </c>
      <c r="F14" s="54"/>
      <c r="G14" s="54"/>
      <c r="H14" s="54"/>
      <c r="I14" s="54"/>
      <c r="J14" s="54"/>
      <c r="K14" s="54"/>
      <c r="L14" s="54"/>
      <c r="M14" s="54"/>
      <c r="N14" s="54"/>
      <c r="O14" s="54"/>
    </row>
    <row r="15" spans="1:15" x14ac:dyDescent="0.25">
      <c r="B15" s="53">
        <v>2007</v>
      </c>
      <c r="C15" s="53">
        <v>2008</v>
      </c>
      <c r="D15" s="53">
        <v>2009</v>
      </c>
      <c r="E15" s="53">
        <v>2010</v>
      </c>
      <c r="F15" s="61">
        <v>2011</v>
      </c>
      <c r="G15" s="61">
        <v>2012</v>
      </c>
      <c r="H15" s="61">
        <v>2013</v>
      </c>
      <c r="I15" s="61">
        <v>2014</v>
      </c>
      <c r="J15" s="61">
        <v>2015</v>
      </c>
      <c r="K15" s="61">
        <v>2016</v>
      </c>
      <c r="L15" s="61">
        <v>2017</v>
      </c>
      <c r="M15" s="61">
        <v>2018</v>
      </c>
      <c r="N15" s="61">
        <v>2019</v>
      </c>
      <c r="O15" s="61">
        <v>2020</v>
      </c>
    </row>
    <row r="16" spans="1:15" x14ac:dyDescent="0.25">
      <c r="A16" t="s">
        <v>65</v>
      </c>
      <c r="B16" s="94">
        <v>1</v>
      </c>
      <c r="C16" s="94">
        <f>C5/$B5</f>
        <v>0.9671003418391898</v>
      </c>
      <c r="D16" s="94">
        <f>D5/$B5</f>
        <v>0.91501721505118605</v>
      </c>
      <c r="E16" s="94">
        <f>E5/$B5</f>
        <v>0.99376623595537272</v>
      </c>
      <c r="F16" s="94">
        <f>F5/$B5</f>
        <v>0.84913455620250311</v>
      </c>
      <c r="G16" s="94">
        <f>G5/$B5</f>
        <v>0.86572338293485984</v>
      </c>
      <c r="H16" s="94">
        <f t="shared" ref="H16:N16" si="0">H5/$B5</f>
        <v>0.79723256529861997</v>
      </c>
      <c r="I16" s="94">
        <f t="shared" si="0"/>
        <v>0.72333423049792722</v>
      </c>
      <c r="J16" s="94">
        <f t="shared" si="0"/>
        <v>0.65419410935506406</v>
      </c>
      <c r="K16" s="94">
        <f t="shared" si="0"/>
        <v>0.46933744831892305</v>
      </c>
      <c r="L16" s="94">
        <f t="shared" si="0"/>
        <v>0.43424220584565715</v>
      </c>
      <c r="M16" s="94">
        <f t="shared" si="0"/>
        <v>0.44629364691252676</v>
      </c>
      <c r="N16" s="94">
        <f t="shared" si="0"/>
        <v>0.42769853854291351</v>
      </c>
      <c r="O16" s="94">
        <f>O5/$B5</f>
        <v>0.40092840630433579</v>
      </c>
    </row>
    <row r="17" spans="1:15" x14ac:dyDescent="0.25">
      <c r="A17" t="s">
        <v>39</v>
      </c>
      <c r="B17" s="94">
        <v>1</v>
      </c>
      <c r="C17" s="94">
        <f t="shared" ref="C17:O21" si="1">C6/$B6</f>
        <v>0.80294927494693691</v>
      </c>
      <c r="D17" s="94">
        <f t="shared" si="1"/>
        <v>0.72527777596843823</v>
      </c>
      <c r="E17" s="94">
        <f t="shared" si="1"/>
        <v>0.67697083102418831</v>
      </c>
      <c r="F17" s="94">
        <f t="shared" si="1"/>
        <v>0.68047504681436466</v>
      </c>
      <c r="G17" s="94">
        <f t="shared" si="1"/>
        <v>0.67715134737810667</v>
      </c>
      <c r="H17" s="94">
        <f t="shared" si="1"/>
        <v>0.6656300634671255</v>
      </c>
      <c r="I17" s="94">
        <f t="shared" si="1"/>
        <v>0.60340564108802019</v>
      </c>
      <c r="J17" s="94">
        <f t="shared" si="1"/>
        <v>0.53880541381205282</v>
      </c>
      <c r="K17" s="94">
        <f t="shared" si="1"/>
        <v>0.49396384312252828</v>
      </c>
      <c r="L17" s="94">
        <f t="shared" si="1"/>
        <v>0.45976585632918721</v>
      </c>
      <c r="M17" s="94">
        <f t="shared" si="1"/>
        <v>0.39345059129914844</v>
      </c>
      <c r="N17" s="94">
        <f t="shared" si="1"/>
        <v>0.37777335451169586</v>
      </c>
      <c r="O17" s="94">
        <f t="shared" si="1"/>
        <v>0.36722371814203308</v>
      </c>
    </row>
    <row r="18" spans="1:15" x14ac:dyDescent="0.25">
      <c r="A18" t="s">
        <v>45</v>
      </c>
      <c r="B18" s="94">
        <v>1</v>
      </c>
      <c r="C18" s="94">
        <f t="shared" si="1"/>
        <v>1.0692393626536074</v>
      </c>
      <c r="D18" s="94">
        <f t="shared" si="1"/>
        <v>0.71530353605070696</v>
      </c>
      <c r="E18" s="94">
        <f t="shared" si="1"/>
        <v>0.84684313732107963</v>
      </c>
      <c r="F18" s="94">
        <f t="shared" si="1"/>
        <v>0.62583406178385437</v>
      </c>
      <c r="G18" s="94">
        <f t="shared" si="1"/>
        <v>0.65850464577054313</v>
      </c>
      <c r="H18" s="94">
        <f t="shared" si="1"/>
        <v>0.54416097687746168</v>
      </c>
      <c r="I18" s="94">
        <f t="shared" si="1"/>
        <v>0.57871146946751673</v>
      </c>
      <c r="J18" s="94">
        <f t="shared" si="1"/>
        <v>0.54184568549162815</v>
      </c>
      <c r="K18" s="94">
        <f t="shared" si="1"/>
        <v>0.44261891181304863</v>
      </c>
      <c r="L18" s="94">
        <f t="shared" si="1"/>
        <v>0.3245795518594895</v>
      </c>
      <c r="M18" s="94">
        <f t="shared" si="1"/>
        <v>0.30323567033760729</v>
      </c>
      <c r="N18" s="94">
        <f t="shared" si="1"/>
        <v>0.32583844936228235</v>
      </c>
      <c r="O18" s="94">
        <f t="shared" si="1"/>
        <v>0.2482226000789764</v>
      </c>
    </row>
    <row r="19" spans="1:15" x14ac:dyDescent="0.25">
      <c r="A19" t="s">
        <v>34</v>
      </c>
      <c r="B19" s="94">
        <v>1</v>
      </c>
      <c r="C19" s="94">
        <f t="shared" si="1"/>
        <v>1.093769278223319</v>
      </c>
      <c r="D19" s="94">
        <f t="shared" si="1"/>
        <v>0.51819864281307837</v>
      </c>
      <c r="E19" s="94">
        <f t="shared" si="1"/>
        <v>0.90376310919185687</v>
      </c>
      <c r="F19" s="94">
        <f t="shared" si="1"/>
        <v>1.323257248611968</v>
      </c>
      <c r="G19" s="94">
        <f t="shared" si="1"/>
        <v>1.6261566933991363</v>
      </c>
      <c r="H19" s="94">
        <f t="shared" si="1"/>
        <v>2.3318938926588526</v>
      </c>
      <c r="I19" s="94">
        <f t="shared" si="1"/>
        <v>1.1363355953115362</v>
      </c>
      <c r="J19" s="94">
        <f t="shared" si="1"/>
        <v>1.5354719309068476</v>
      </c>
      <c r="K19" s="94">
        <f t="shared" si="1"/>
        <v>1.0697100555212831</v>
      </c>
      <c r="L19" s="94">
        <f t="shared" si="1"/>
        <v>0.64651449722393584</v>
      </c>
      <c r="M19" s="94">
        <f t="shared" si="1"/>
        <v>2.1671807526218383</v>
      </c>
      <c r="N19" s="94">
        <f t="shared" si="1"/>
        <v>0.7791486736582357</v>
      </c>
      <c r="O19" s="94">
        <f t="shared" si="1"/>
        <v>2.2433066008636642</v>
      </c>
    </row>
    <row r="20" spans="1:15" x14ac:dyDescent="0.25">
      <c r="A20" t="s">
        <v>50</v>
      </c>
      <c r="B20" s="94">
        <v>1</v>
      </c>
      <c r="C20" s="94">
        <f t="shared" si="1"/>
        <v>1.6361993726196751</v>
      </c>
      <c r="D20" s="94">
        <f t="shared" si="1"/>
        <v>0.59932573466934669</v>
      </c>
      <c r="E20" s="94">
        <f t="shared" si="1"/>
        <v>0.21884217778395754</v>
      </c>
      <c r="F20" s="94">
        <f t="shared" si="1"/>
        <v>0.39038999291676174</v>
      </c>
      <c r="G20" s="94">
        <f t="shared" si="1"/>
        <v>0.42163756662453472</v>
      </c>
      <c r="H20" s="94">
        <f t="shared" si="1"/>
        <v>0.58497095408394184</v>
      </c>
      <c r="I20" s="94">
        <f t="shared" si="1"/>
        <v>1.1520666585795944</v>
      </c>
      <c r="J20" s="94">
        <f t="shared" si="1"/>
        <v>0.56354794503538141</v>
      </c>
      <c r="K20" s="94">
        <f t="shared" si="1"/>
        <v>0.61539981407011379</v>
      </c>
      <c r="L20" s="94">
        <f t="shared" si="1"/>
        <v>0.59424970959542034</v>
      </c>
      <c r="M20" s="94">
        <f t="shared" si="1"/>
        <v>0.60284620367223118</v>
      </c>
      <c r="N20" s="94">
        <f t="shared" si="1"/>
        <v>0.53830427195268271</v>
      </c>
      <c r="O20" s="94">
        <f t="shared" si="1"/>
        <v>0.54691031768957898</v>
      </c>
    </row>
    <row r="21" spans="1:15" x14ac:dyDescent="0.25">
      <c r="A21" t="s">
        <v>55</v>
      </c>
      <c r="B21" s="94">
        <v>1</v>
      </c>
      <c r="C21" s="94">
        <f t="shared" si="1"/>
        <v>1.7941125239505311</v>
      </c>
      <c r="D21" s="94">
        <f t="shared" si="1"/>
        <v>0.32746908204145619</v>
      </c>
      <c r="E21" s="94">
        <f t="shared" si="1"/>
        <v>0.36056436160947569</v>
      </c>
      <c r="F21" s="94">
        <f t="shared" si="1"/>
        <v>0.49468733670092319</v>
      </c>
      <c r="G21" s="94">
        <f t="shared" si="1"/>
        <v>0.52952447308831208</v>
      </c>
      <c r="H21" s="94">
        <f t="shared" si="1"/>
        <v>0.4197874934680369</v>
      </c>
      <c r="I21" s="94">
        <f t="shared" si="1"/>
        <v>0.31005051384776172</v>
      </c>
      <c r="J21" s="94">
        <f t="shared" si="1"/>
        <v>0.13412297509144747</v>
      </c>
      <c r="K21" s="94">
        <f t="shared" si="1"/>
        <v>0.2229576728792893</v>
      </c>
      <c r="L21" s="94">
        <f t="shared" si="1"/>
        <v>0.23340881379550599</v>
      </c>
      <c r="M21" s="94">
        <f t="shared" si="1"/>
        <v>0.18637867967253091</v>
      </c>
      <c r="N21" s="94">
        <f t="shared" si="1"/>
        <v>0.38495035708064795</v>
      </c>
      <c r="O21" s="94">
        <f t="shared" si="1"/>
        <v>0.39505312663299075</v>
      </c>
    </row>
  </sheetData>
  <pageMargins left="0.7" right="0.7" top="0.75" bottom="0.75" header="0.3" footer="0.3"/>
  <pageSetup paperSize="0" orientation="portrait" horizontalDpi="0" verticalDpi="0" copie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ED27C-55DD-41BB-A62C-E2AA60DFEE64}">
  <sheetPr>
    <tabColor theme="4" tint="0.79998168889431442"/>
  </sheetPr>
  <dimension ref="A1:P54"/>
  <sheetViews>
    <sheetView zoomScaleNormal="100" workbookViewId="0">
      <selection activeCell="L44" sqref="L44"/>
    </sheetView>
  </sheetViews>
  <sheetFormatPr defaultRowHeight="15" x14ac:dyDescent="0.25"/>
  <cols>
    <col min="1" max="1" width="61.85546875" customWidth="1"/>
    <col min="2" max="2" width="7.7109375" style="1" customWidth="1"/>
    <col min="3" max="8" width="19.140625" customWidth="1"/>
    <col min="9" max="9" width="13.5703125" bestFit="1" customWidth="1"/>
    <col min="10" max="10" width="25.42578125" bestFit="1" customWidth="1"/>
    <col min="11" max="11" width="10.85546875" customWidth="1"/>
    <col min="12" max="14" width="40" bestFit="1" customWidth="1"/>
    <col min="15" max="15" width="20" bestFit="1" customWidth="1"/>
    <col min="16" max="16" width="16.42578125" customWidth="1"/>
  </cols>
  <sheetData>
    <row r="1" spans="1:13" ht="18" x14ac:dyDescent="0.25">
      <c r="A1" s="16" t="s">
        <v>355</v>
      </c>
      <c r="I1" s="69"/>
    </row>
    <row r="3" spans="1:13" x14ac:dyDescent="0.25">
      <c r="A3" s="121" t="s">
        <v>329</v>
      </c>
    </row>
    <row r="4" spans="1:13" x14ac:dyDescent="0.25">
      <c r="A4" s="158" t="s">
        <v>340</v>
      </c>
      <c r="B4" s="159"/>
      <c r="C4" s="160"/>
      <c r="D4" s="160"/>
      <c r="E4" s="160"/>
      <c r="F4" s="160"/>
      <c r="G4" s="160"/>
      <c r="H4" s="161"/>
      <c r="J4" s="129" t="s">
        <v>341</v>
      </c>
      <c r="K4" s="130"/>
      <c r="L4" s="130"/>
      <c r="M4" s="126"/>
    </row>
    <row r="5" spans="1:13" s="17" customFormat="1" ht="30" x14ac:dyDescent="0.25">
      <c r="A5" s="162" t="s">
        <v>96</v>
      </c>
      <c r="B5" s="163" t="s">
        <v>342</v>
      </c>
      <c r="C5" s="163" t="s">
        <v>65</v>
      </c>
      <c r="D5" s="163" t="s">
        <v>39</v>
      </c>
      <c r="E5" s="163" t="s">
        <v>45</v>
      </c>
      <c r="F5" s="163" t="s">
        <v>34</v>
      </c>
      <c r="G5" s="163" t="s">
        <v>50</v>
      </c>
      <c r="H5" s="143" t="s">
        <v>55</v>
      </c>
      <c r="J5" s="164" t="s">
        <v>343</v>
      </c>
      <c r="K5" s="165" t="s">
        <v>344</v>
      </c>
      <c r="L5" s="130"/>
      <c r="M5" s="136"/>
    </row>
    <row r="6" spans="1:13" x14ac:dyDescent="0.25">
      <c r="A6" s="150" t="s">
        <v>8</v>
      </c>
      <c r="B6" s="151">
        <v>2019</v>
      </c>
      <c r="C6" s="152">
        <v>5929828287</v>
      </c>
      <c r="D6" s="152">
        <v>3866690.1</v>
      </c>
      <c r="E6" s="152">
        <v>84743</v>
      </c>
      <c r="F6" s="152"/>
      <c r="G6" s="152"/>
      <c r="H6" s="145"/>
      <c r="J6" s="135" t="s">
        <v>65</v>
      </c>
      <c r="K6" s="135">
        <v>1</v>
      </c>
      <c r="L6" s="135"/>
      <c r="M6" s="126"/>
    </row>
    <row r="7" spans="1:13" x14ac:dyDescent="0.25">
      <c r="A7" s="150"/>
      <c r="B7" s="151">
        <v>2020</v>
      </c>
      <c r="C7" s="152">
        <v>5107007837.1918669</v>
      </c>
      <c r="D7" s="152">
        <v>3992440.4516631248</v>
      </c>
      <c r="E7" s="152">
        <v>73546.122399999993</v>
      </c>
      <c r="F7" s="153"/>
      <c r="G7" s="153"/>
      <c r="H7" s="145"/>
      <c r="J7" s="130" t="s">
        <v>39</v>
      </c>
      <c r="K7" s="130">
        <v>25</v>
      </c>
      <c r="L7" s="130"/>
      <c r="M7" s="126"/>
    </row>
    <row r="8" spans="1:13" x14ac:dyDescent="0.25">
      <c r="A8" s="150" t="s">
        <v>9</v>
      </c>
      <c r="B8" s="151">
        <v>2019</v>
      </c>
      <c r="C8" s="152">
        <v>78402134</v>
      </c>
      <c r="D8" s="152"/>
      <c r="E8" s="152"/>
      <c r="F8" s="152"/>
      <c r="G8" s="152">
        <v>790</v>
      </c>
      <c r="H8" s="145"/>
      <c r="J8" s="130" t="s">
        <v>45</v>
      </c>
      <c r="K8" s="130">
        <v>298</v>
      </c>
      <c r="L8" s="130"/>
      <c r="M8" s="126"/>
    </row>
    <row r="9" spans="1:13" x14ac:dyDescent="0.25">
      <c r="A9" s="150"/>
      <c r="B9" s="151">
        <v>2020</v>
      </c>
      <c r="C9" s="152">
        <v>69717000</v>
      </c>
      <c r="D9" s="152"/>
      <c r="E9" s="152"/>
      <c r="F9" s="153"/>
      <c r="G9" s="153">
        <v>541</v>
      </c>
      <c r="H9" s="145"/>
      <c r="J9" s="130" t="s">
        <v>55</v>
      </c>
      <c r="K9" s="131">
        <v>22800</v>
      </c>
      <c r="L9" s="130"/>
      <c r="M9" s="126"/>
    </row>
    <row r="10" spans="1:13" x14ac:dyDescent="0.25">
      <c r="A10" s="150" t="s">
        <v>10</v>
      </c>
      <c r="B10" s="151">
        <v>2019</v>
      </c>
      <c r="C10" s="152">
        <v>827411881</v>
      </c>
      <c r="D10" s="152">
        <v>109352</v>
      </c>
      <c r="E10" s="152"/>
      <c r="F10" s="152"/>
      <c r="G10" s="152"/>
      <c r="H10" s="145"/>
      <c r="J10" s="132" t="s">
        <v>34</v>
      </c>
      <c r="K10" s="133">
        <v>14800</v>
      </c>
      <c r="L10" s="134" t="s">
        <v>345</v>
      </c>
      <c r="M10" s="126"/>
    </row>
    <row r="11" spans="1:13" x14ac:dyDescent="0.25">
      <c r="A11" s="150"/>
      <c r="B11" s="151">
        <v>2020</v>
      </c>
      <c r="C11" s="152">
        <v>650223743</v>
      </c>
      <c r="D11" s="152">
        <v>58785</v>
      </c>
      <c r="E11" s="152"/>
      <c r="F11" s="153"/>
      <c r="G11" s="153"/>
      <c r="H11" s="145"/>
      <c r="J11" s="132" t="s">
        <v>50</v>
      </c>
      <c r="K11" s="133">
        <v>12200</v>
      </c>
      <c r="L11" s="134" t="s">
        <v>346</v>
      </c>
      <c r="M11" s="126"/>
    </row>
    <row r="12" spans="1:13" x14ac:dyDescent="0.25">
      <c r="A12" s="150" t="s">
        <v>11</v>
      </c>
      <c r="B12" s="151">
        <v>2019</v>
      </c>
      <c r="C12" s="152">
        <v>1399883964</v>
      </c>
      <c r="D12" s="152">
        <v>305237</v>
      </c>
      <c r="E12" s="152"/>
      <c r="F12" s="152"/>
      <c r="G12" s="152">
        <v>3155</v>
      </c>
      <c r="H12" s="145">
        <v>220.5</v>
      </c>
    </row>
    <row r="13" spans="1:13" x14ac:dyDescent="0.25">
      <c r="A13" s="150"/>
      <c r="B13" s="151">
        <v>2020</v>
      </c>
      <c r="C13" s="152">
        <v>1750777543.0079839</v>
      </c>
      <c r="D13" s="152">
        <v>365156.71513344353</v>
      </c>
      <c r="E13" s="152"/>
      <c r="F13" s="153">
        <v>2489.1999999999998</v>
      </c>
      <c r="G13" s="153">
        <v>3467.07</v>
      </c>
      <c r="H13" s="145">
        <v>226.8</v>
      </c>
    </row>
    <row r="14" spans="1:13" x14ac:dyDescent="0.25">
      <c r="A14" s="150" t="s">
        <v>251</v>
      </c>
      <c r="B14" s="151">
        <v>2019</v>
      </c>
      <c r="C14" s="152">
        <v>2141110696</v>
      </c>
      <c r="D14" s="152">
        <v>21859764</v>
      </c>
      <c r="E14" s="152">
        <v>11800</v>
      </c>
      <c r="F14" s="152"/>
      <c r="G14" s="152"/>
      <c r="H14" s="145"/>
    </row>
    <row r="15" spans="1:13" x14ac:dyDescent="0.25">
      <c r="A15" s="150"/>
      <c r="B15" s="151">
        <v>2020</v>
      </c>
      <c r="C15" s="152">
        <v>2073711387.6900001</v>
      </c>
      <c r="D15" s="152">
        <v>20926548</v>
      </c>
      <c r="E15" s="152"/>
      <c r="F15" s="153"/>
      <c r="G15" s="153"/>
      <c r="H15" s="145"/>
    </row>
    <row r="16" spans="1:13" x14ac:dyDescent="0.25">
      <c r="A16" s="150" t="s">
        <v>13</v>
      </c>
      <c r="B16" s="151">
        <v>2019</v>
      </c>
      <c r="C16" s="152">
        <v>673432357</v>
      </c>
      <c r="D16" s="152"/>
      <c r="E16" s="152"/>
      <c r="F16" s="152"/>
      <c r="G16" s="152"/>
      <c r="H16" s="145"/>
    </row>
    <row r="17" spans="1:9" x14ac:dyDescent="0.25">
      <c r="A17" s="150"/>
      <c r="B17" s="151">
        <v>2020</v>
      </c>
      <c r="C17" s="152">
        <v>694052398.67000008</v>
      </c>
      <c r="D17" s="152"/>
      <c r="E17" s="152"/>
      <c r="F17" s="153"/>
      <c r="G17" s="153"/>
      <c r="H17" s="145"/>
    </row>
    <row r="18" spans="1:9" x14ac:dyDescent="0.25">
      <c r="A18" s="150" t="s">
        <v>14</v>
      </c>
      <c r="B18" s="151">
        <v>2019</v>
      </c>
      <c r="C18" s="152"/>
      <c r="D18" s="152">
        <v>582686</v>
      </c>
      <c r="E18" s="152"/>
      <c r="F18" s="152"/>
      <c r="G18" s="152"/>
      <c r="H18" s="145"/>
    </row>
    <row r="19" spans="1:9" x14ac:dyDescent="0.25">
      <c r="A19" s="150"/>
      <c r="B19" s="151">
        <v>2020</v>
      </c>
      <c r="C19" s="152"/>
      <c r="D19" s="152">
        <v>619607.04599999997</v>
      </c>
      <c r="E19" s="152"/>
      <c r="F19" s="153"/>
      <c r="G19" s="153"/>
      <c r="H19" s="145"/>
    </row>
    <row r="20" spans="1:9" x14ac:dyDescent="0.25">
      <c r="A20" s="150" t="s">
        <v>15</v>
      </c>
      <c r="B20" s="151">
        <v>2019</v>
      </c>
      <c r="C20" s="152">
        <v>293868077</v>
      </c>
      <c r="D20" s="152">
        <v>13086</v>
      </c>
      <c r="E20" s="152"/>
      <c r="F20" s="152">
        <v>1263</v>
      </c>
      <c r="G20" s="152"/>
      <c r="H20" s="145"/>
    </row>
    <row r="21" spans="1:9" x14ac:dyDescent="0.25">
      <c r="A21" s="150"/>
      <c r="B21" s="151">
        <v>2020</v>
      </c>
      <c r="C21" s="152">
        <v>288674596.15968001</v>
      </c>
      <c r="D21" s="152">
        <v>27630</v>
      </c>
      <c r="E21" s="152"/>
      <c r="F21" s="153">
        <v>1147.2</v>
      </c>
      <c r="G21" s="153"/>
      <c r="H21" s="145"/>
    </row>
    <row r="22" spans="1:9" x14ac:dyDescent="0.25">
      <c r="A22" s="150" t="s">
        <v>16</v>
      </c>
      <c r="B22" s="151">
        <v>2019</v>
      </c>
      <c r="C22" s="152">
        <v>11442927</v>
      </c>
      <c r="D22" s="152"/>
      <c r="E22" s="152"/>
      <c r="F22" s="152"/>
      <c r="G22" s="152"/>
      <c r="H22" s="145"/>
    </row>
    <row r="23" spans="1:9" x14ac:dyDescent="0.25">
      <c r="A23" s="154"/>
      <c r="B23" s="155">
        <v>2020</v>
      </c>
      <c r="C23" s="156">
        <v>10469800</v>
      </c>
      <c r="D23" s="156"/>
      <c r="E23" s="156"/>
      <c r="F23" s="157"/>
      <c r="G23" s="157"/>
      <c r="H23" s="149"/>
    </row>
    <row r="24" spans="1:9" x14ac:dyDescent="0.25">
      <c r="C24" s="5"/>
      <c r="D24" s="5"/>
      <c r="E24" s="5"/>
      <c r="H24" s="5"/>
    </row>
    <row r="25" spans="1:9" ht="18" x14ac:dyDescent="0.35">
      <c r="A25" s="122" t="s">
        <v>357</v>
      </c>
      <c r="B25" s="137"/>
      <c r="C25" s="5"/>
      <c r="D25" s="5"/>
      <c r="E25" s="5"/>
      <c r="F25" s="5"/>
      <c r="G25" s="5"/>
    </row>
    <row r="26" spans="1:9" ht="30" x14ac:dyDescent="0.25">
      <c r="A26" s="138" t="s">
        <v>356</v>
      </c>
      <c r="B26" s="139"/>
      <c r="C26" s="106"/>
      <c r="D26" s="106"/>
      <c r="E26" s="106"/>
      <c r="F26" s="166" t="s">
        <v>347</v>
      </c>
      <c r="G26" s="166" t="s">
        <v>347</v>
      </c>
      <c r="H26" s="106"/>
      <c r="I26" s="107"/>
    </row>
    <row r="27" spans="1:9" s="17" customFormat="1" ht="30" x14ac:dyDescent="0.25">
      <c r="A27" s="140" t="s">
        <v>96</v>
      </c>
      <c r="B27" s="141" t="s">
        <v>342</v>
      </c>
      <c r="C27" s="141" t="s">
        <v>65</v>
      </c>
      <c r="D27" s="141" t="s">
        <v>39</v>
      </c>
      <c r="E27" s="141" t="s">
        <v>45</v>
      </c>
      <c r="F27" s="142" t="s">
        <v>34</v>
      </c>
      <c r="G27" s="142" t="s">
        <v>50</v>
      </c>
      <c r="H27" s="141" t="s">
        <v>55</v>
      </c>
      <c r="I27" s="143" t="s">
        <v>272</v>
      </c>
    </row>
    <row r="28" spans="1:9" x14ac:dyDescent="0.25">
      <c r="A28" s="109" t="s">
        <v>8</v>
      </c>
      <c r="B28" s="144">
        <v>2019</v>
      </c>
      <c r="C28" s="127">
        <v>5929828287</v>
      </c>
      <c r="D28" s="127">
        <v>96667252.5</v>
      </c>
      <c r="E28" s="127">
        <v>25253414</v>
      </c>
      <c r="F28" s="128">
        <v>0</v>
      </c>
      <c r="G28" s="128">
        <v>0</v>
      </c>
      <c r="H28" s="127">
        <v>0</v>
      </c>
      <c r="I28" s="145">
        <f t="shared" ref="I28:I45" si="0">SUM(C28:H28)</f>
        <v>6051748953.5</v>
      </c>
    </row>
    <row r="29" spans="1:9" x14ac:dyDescent="0.25">
      <c r="A29" s="109"/>
      <c r="B29" s="144">
        <v>2020</v>
      </c>
      <c r="C29" s="127">
        <v>5107007837.1918669</v>
      </c>
      <c r="D29" s="127">
        <v>99811011.291578114</v>
      </c>
      <c r="E29" s="127">
        <v>21916744.475199997</v>
      </c>
      <c r="F29" s="128">
        <v>0</v>
      </c>
      <c r="G29" s="128">
        <v>0</v>
      </c>
      <c r="H29" s="127">
        <v>0</v>
      </c>
      <c r="I29" s="145">
        <f t="shared" si="0"/>
        <v>5228735592.9586449</v>
      </c>
    </row>
    <row r="30" spans="1:9" x14ac:dyDescent="0.25">
      <c r="A30" s="109" t="s">
        <v>9</v>
      </c>
      <c r="B30" s="144">
        <v>2019</v>
      </c>
      <c r="C30" s="127">
        <v>78402134</v>
      </c>
      <c r="D30" s="127">
        <v>0</v>
      </c>
      <c r="E30" s="127">
        <v>0</v>
      </c>
      <c r="F30" s="128">
        <v>0</v>
      </c>
      <c r="G30" s="128">
        <v>9638000</v>
      </c>
      <c r="H30" s="127">
        <v>0</v>
      </c>
      <c r="I30" s="145">
        <f t="shared" si="0"/>
        <v>88040134</v>
      </c>
    </row>
    <row r="31" spans="1:9" x14ac:dyDescent="0.25">
      <c r="A31" s="109"/>
      <c r="B31" s="144">
        <v>2020</v>
      </c>
      <c r="C31" s="127">
        <v>69717000</v>
      </c>
      <c r="D31" s="127">
        <v>0</v>
      </c>
      <c r="E31" s="127">
        <v>0</v>
      </c>
      <c r="F31" s="128">
        <v>0</v>
      </c>
      <c r="G31" s="128">
        <v>6600200</v>
      </c>
      <c r="H31" s="127">
        <v>0</v>
      </c>
      <c r="I31" s="145">
        <f t="shared" si="0"/>
        <v>76317200</v>
      </c>
    </row>
    <row r="32" spans="1:9" x14ac:dyDescent="0.25">
      <c r="A32" s="109" t="s">
        <v>10</v>
      </c>
      <c r="B32" s="144">
        <v>2019</v>
      </c>
      <c r="C32" s="127">
        <v>827411881</v>
      </c>
      <c r="D32" s="127">
        <v>2733800</v>
      </c>
      <c r="E32" s="127">
        <v>0</v>
      </c>
      <c r="F32" s="128">
        <v>0</v>
      </c>
      <c r="G32" s="128">
        <v>0</v>
      </c>
      <c r="H32" s="127">
        <v>0</v>
      </c>
      <c r="I32" s="145">
        <f t="shared" si="0"/>
        <v>830145681</v>
      </c>
    </row>
    <row r="33" spans="1:9" x14ac:dyDescent="0.25">
      <c r="A33" s="109"/>
      <c r="B33" s="144">
        <v>2020</v>
      </c>
      <c r="C33" s="127">
        <v>650223743</v>
      </c>
      <c r="D33" s="127">
        <v>1469625</v>
      </c>
      <c r="E33" s="127">
        <v>0</v>
      </c>
      <c r="F33" s="128">
        <v>0</v>
      </c>
      <c r="G33" s="128">
        <v>0</v>
      </c>
      <c r="H33" s="127">
        <v>0</v>
      </c>
      <c r="I33" s="145">
        <f t="shared" si="0"/>
        <v>651693368</v>
      </c>
    </row>
    <row r="34" spans="1:9" x14ac:dyDescent="0.25">
      <c r="A34" s="109" t="s">
        <v>11</v>
      </c>
      <c r="B34" s="144">
        <v>2019</v>
      </c>
      <c r="C34" s="127">
        <v>1399883964</v>
      </c>
      <c r="D34" s="127">
        <v>7630925</v>
      </c>
      <c r="E34" s="127">
        <v>0</v>
      </c>
      <c r="F34" s="128">
        <v>0</v>
      </c>
      <c r="G34" s="128">
        <v>38491000</v>
      </c>
      <c r="H34" s="127">
        <v>5027400</v>
      </c>
      <c r="I34" s="145">
        <f t="shared" si="0"/>
        <v>1451033289</v>
      </c>
    </row>
    <row r="35" spans="1:9" x14ac:dyDescent="0.25">
      <c r="A35" s="109"/>
      <c r="B35" s="144">
        <v>2020</v>
      </c>
      <c r="C35" s="127">
        <v>1750777543.0079839</v>
      </c>
      <c r="D35" s="127">
        <v>9128917.8783360887</v>
      </c>
      <c r="E35" s="127">
        <v>0</v>
      </c>
      <c r="F35" s="128">
        <v>36840160</v>
      </c>
      <c r="G35" s="128">
        <v>42298254</v>
      </c>
      <c r="H35" s="127">
        <v>5171040</v>
      </c>
      <c r="I35" s="145">
        <f t="shared" si="0"/>
        <v>1844215914.8863201</v>
      </c>
    </row>
    <row r="36" spans="1:9" x14ac:dyDescent="0.25">
      <c r="A36" s="109" t="s">
        <v>251</v>
      </c>
      <c r="B36" s="144">
        <v>2019</v>
      </c>
      <c r="C36" s="127">
        <v>2141110696</v>
      </c>
      <c r="D36" s="127">
        <v>546494100</v>
      </c>
      <c r="E36" s="127">
        <v>3516400</v>
      </c>
      <c r="F36" s="128">
        <v>0</v>
      </c>
      <c r="G36" s="128">
        <v>0</v>
      </c>
      <c r="H36" s="127">
        <v>0</v>
      </c>
      <c r="I36" s="145">
        <f t="shared" si="0"/>
        <v>2691121196</v>
      </c>
    </row>
    <row r="37" spans="1:9" x14ac:dyDescent="0.25">
      <c r="A37" s="109"/>
      <c r="B37" s="144">
        <v>2020</v>
      </c>
      <c r="C37" s="127">
        <v>2073711387.6900001</v>
      </c>
      <c r="D37" s="127">
        <v>523163700</v>
      </c>
      <c r="E37" s="127">
        <v>0</v>
      </c>
      <c r="F37" s="128">
        <v>0</v>
      </c>
      <c r="G37" s="128">
        <v>0</v>
      </c>
      <c r="H37" s="127">
        <v>0</v>
      </c>
      <c r="I37" s="145">
        <f t="shared" si="0"/>
        <v>2596875087.6900001</v>
      </c>
    </row>
    <row r="38" spans="1:9" x14ac:dyDescent="0.25">
      <c r="A38" s="109" t="s">
        <v>13</v>
      </c>
      <c r="B38" s="144">
        <v>2019</v>
      </c>
      <c r="C38" s="127">
        <v>673432357</v>
      </c>
      <c r="D38" s="127">
        <v>0</v>
      </c>
      <c r="E38" s="127">
        <v>0</v>
      </c>
      <c r="F38" s="128">
        <v>0</v>
      </c>
      <c r="G38" s="128">
        <v>0</v>
      </c>
      <c r="H38" s="127">
        <v>0</v>
      </c>
      <c r="I38" s="145">
        <f t="shared" si="0"/>
        <v>673432357</v>
      </c>
    </row>
    <row r="39" spans="1:9" x14ac:dyDescent="0.25">
      <c r="A39" s="109"/>
      <c r="B39" s="144">
        <v>2020</v>
      </c>
      <c r="C39" s="127">
        <v>694052398.67000008</v>
      </c>
      <c r="D39" s="127">
        <v>0</v>
      </c>
      <c r="E39" s="127">
        <v>0</v>
      </c>
      <c r="F39" s="128">
        <v>0</v>
      </c>
      <c r="G39" s="128">
        <v>0</v>
      </c>
      <c r="H39" s="127">
        <v>0</v>
      </c>
      <c r="I39" s="145">
        <f t="shared" si="0"/>
        <v>694052398.67000008</v>
      </c>
    </row>
    <row r="40" spans="1:9" x14ac:dyDescent="0.25">
      <c r="A40" s="109" t="s">
        <v>14</v>
      </c>
      <c r="B40" s="144">
        <v>2019</v>
      </c>
      <c r="C40" s="127"/>
      <c r="D40" s="127">
        <v>14567150</v>
      </c>
      <c r="E40" s="127">
        <v>0</v>
      </c>
      <c r="F40" s="128">
        <v>0</v>
      </c>
      <c r="G40" s="128">
        <v>0</v>
      </c>
      <c r="H40" s="127">
        <v>0</v>
      </c>
      <c r="I40" s="145">
        <f t="shared" si="0"/>
        <v>14567150</v>
      </c>
    </row>
    <row r="41" spans="1:9" x14ac:dyDescent="0.25">
      <c r="A41" s="109"/>
      <c r="B41" s="144">
        <v>2020</v>
      </c>
      <c r="C41" s="127"/>
      <c r="D41" s="127">
        <v>15490176.149999999</v>
      </c>
      <c r="E41" s="127">
        <v>0</v>
      </c>
      <c r="F41" s="128">
        <v>0</v>
      </c>
      <c r="G41" s="128">
        <v>0</v>
      </c>
      <c r="H41" s="127">
        <v>0</v>
      </c>
      <c r="I41" s="145">
        <f t="shared" si="0"/>
        <v>15490176.149999999</v>
      </c>
    </row>
    <row r="42" spans="1:9" x14ac:dyDescent="0.25">
      <c r="A42" s="109" t="s">
        <v>15</v>
      </c>
      <c r="B42" s="144">
        <v>2019</v>
      </c>
      <c r="C42" s="127">
        <v>293868077</v>
      </c>
      <c r="D42" s="127">
        <v>327150</v>
      </c>
      <c r="E42" s="127">
        <v>0</v>
      </c>
      <c r="F42" s="128">
        <v>18692400</v>
      </c>
      <c r="G42" s="128">
        <v>0</v>
      </c>
      <c r="H42" s="127">
        <v>0</v>
      </c>
      <c r="I42" s="145">
        <f t="shared" si="0"/>
        <v>312887627</v>
      </c>
    </row>
    <row r="43" spans="1:9" x14ac:dyDescent="0.25">
      <c r="A43" s="109"/>
      <c r="B43" s="144">
        <v>2020</v>
      </c>
      <c r="C43" s="127">
        <v>288674596.15968001</v>
      </c>
      <c r="D43" s="127">
        <v>690750</v>
      </c>
      <c r="E43" s="127">
        <v>0</v>
      </c>
      <c r="F43" s="128">
        <v>16978560</v>
      </c>
      <c r="G43" s="128">
        <v>0</v>
      </c>
      <c r="H43" s="127">
        <v>0</v>
      </c>
      <c r="I43" s="145">
        <f t="shared" si="0"/>
        <v>306343906.15968001</v>
      </c>
    </row>
    <row r="44" spans="1:9" x14ac:dyDescent="0.25">
      <c r="A44" s="109" t="s">
        <v>16</v>
      </c>
      <c r="B44" s="144">
        <v>2019</v>
      </c>
      <c r="C44" s="127">
        <v>11442927</v>
      </c>
      <c r="D44" s="127">
        <v>0</v>
      </c>
      <c r="E44" s="127">
        <v>0</v>
      </c>
      <c r="F44" s="128">
        <v>0</v>
      </c>
      <c r="G44" s="128">
        <v>0</v>
      </c>
      <c r="H44" s="127">
        <v>0</v>
      </c>
      <c r="I44" s="145">
        <f t="shared" si="0"/>
        <v>11442927</v>
      </c>
    </row>
    <row r="45" spans="1:9" x14ac:dyDescent="0.25">
      <c r="A45" s="146"/>
      <c r="B45" s="147">
        <v>2020</v>
      </c>
      <c r="C45" s="148">
        <v>10469800</v>
      </c>
      <c r="D45" s="148">
        <v>0</v>
      </c>
      <c r="E45" s="148">
        <v>0</v>
      </c>
      <c r="F45" s="110">
        <v>0</v>
      </c>
      <c r="G45" s="110">
        <v>0</v>
      </c>
      <c r="H45" s="148">
        <v>0</v>
      </c>
      <c r="I45" s="149">
        <f t="shared" si="0"/>
        <v>10469800</v>
      </c>
    </row>
    <row r="53" spans="10:16" x14ac:dyDescent="0.25">
      <c r="J53" s="5"/>
      <c r="K53" s="5"/>
      <c r="L53" s="5"/>
      <c r="M53" s="5"/>
      <c r="N53" s="5"/>
      <c r="O53" s="5"/>
    </row>
    <row r="54" spans="10:16" x14ac:dyDescent="0.25">
      <c r="K54" s="111"/>
      <c r="L54" s="111"/>
      <c r="M54" s="111"/>
      <c r="N54" s="111"/>
      <c r="O54" s="111"/>
      <c r="P54" s="111"/>
    </row>
  </sheetData>
  <pageMargins left="0.7" right="0.7" top="0.75" bottom="0.75" header="0.3" footer="0.3"/>
  <pageSetup paperSize="0" orientation="portrait" horizontalDpi="0" verticalDpi="0" copie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D99A1-E5BD-4D0A-BB44-2FA80A02EB20}">
  <sheetPr>
    <tabColor theme="4" tint="0.79998168889431442"/>
  </sheetPr>
  <dimension ref="A1:E11"/>
  <sheetViews>
    <sheetView workbookViewId="0">
      <selection activeCell="K17" sqref="K17"/>
    </sheetView>
  </sheetViews>
  <sheetFormatPr defaultRowHeight="15" x14ac:dyDescent="0.25"/>
  <cols>
    <col min="1" max="1" width="63.85546875" bestFit="1" customWidth="1"/>
    <col min="2" max="2" width="5" bestFit="1" customWidth="1"/>
    <col min="3" max="3" width="25.140625" bestFit="1" customWidth="1"/>
    <col min="4" max="4" width="22.7109375" bestFit="1" customWidth="1"/>
    <col min="5" max="5" width="20" bestFit="1" customWidth="1"/>
  </cols>
  <sheetData>
    <row r="1" spans="1:5" x14ac:dyDescent="0.25">
      <c r="A1" s="16" t="s">
        <v>358</v>
      </c>
    </row>
    <row r="3" spans="1:5" x14ac:dyDescent="0.25">
      <c r="A3" s="121" t="s">
        <v>329</v>
      </c>
    </row>
    <row r="4" spans="1:5" x14ac:dyDescent="0.25">
      <c r="A4" s="105" t="s">
        <v>340</v>
      </c>
      <c r="B4" s="106"/>
      <c r="C4" s="106"/>
      <c r="D4" s="106"/>
      <c r="E4" s="107"/>
    </row>
    <row r="5" spans="1:5" x14ac:dyDescent="0.25">
      <c r="A5" s="108" t="s">
        <v>96</v>
      </c>
      <c r="B5" s="125" t="s">
        <v>342</v>
      </c>
      <c r="C5" s="125" t="s">
        <v>34</v>
      </c>
      <c r="D5" s="125" t="s">
        <v>50</v>
      </c>
      <c r="E5" s="167" t="s">
        <v>55</v>
      </c>
    </row>
    <row r="6" spans="1:5" x14ac:dyDescent="0.25">
      <c r="A6" s="109" t="s">
        <v>9</v>
      </c>
      <c r="B6" s="126">
        <v>2019</v>
      </c>
      <c r="C6" s="127"/>
      <c r="D6" s="127">
        <v>790</v>
      </c>
      <c r="E6" s="168"/>
    </row>
    <row r="7" spans="1:5" x14ac:dyDescent="0.25">
      <c r="A7" s="109"/>
      <c r="B7" s="126">
        <v>2020</v>
      </c>
      <c r="C7" s="127"/>
      <c r="D7" s="127">
        <v>541</v>
      </c>
      <c r="E7" s="168"/>
    </row>
    <row r="8" spans="1:5" x14ac:dyDescent="0.25">
      <c r="A8" s="109" t="s">
        <v>11</v>
      </c>
      <c r="B8" s="126">
        <v>2019</v>
      </c>
      <c r="C8" s="127"/>
      <c r="D8" s="127">
        <v>3155</v>
      </c>
      <c r="E8" s="168">
        <v>220.5</v>
      </c>
    </row>
    <row r="9" spans="1:5" x14ac:dyDescent="0.25">
      <c r="A9" s="109"/>
      <c r="B9" s="126">
        <v>2020</v>
      </c>
      <c r="C9" s="127">
        <v>2489.1999999999998</v>
      </c>
      <c r="D9" s="127">
        <v>3467.07</v>
      </c>
      <c r="E9" s="168">
        <v>226.8</v>
      </c>
    </row>
    <row r="10" spans="1:5" x14ac:dyDescent="0.25">
      <c r="A10" s="109" t="s">
        <v>15</v>
      </c>
      <c r="B10" s="126">
        <v>2019</v>
      </c>
      <c r="C10" s="127">
        <v>1263</v>
      </c>
      <c r="D10" s="127"/>
      <c r="E10" s="168"/>
    </row>
    <row r="11" spans="1:5" x14ac:dyDescent="0.25">
      <c r="A11" s="146"/>
      <c r="B11" s="169">
        <v>2020</v>
      </c>
      <c r="C11" s="148">
        <v>1147.2</v>
      </c>
      <c r="D11" s="148"/>
      <c r="E11" s="170"/>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B535-163B-4D6F-AD92-4F7780FBA63F}">
  <sheetPr>
    <tabColor theme="4" tint="0.79998168889431442"/>
  </sheetPr>
  <dimension ref="A1:D21"/>
  <sheetViews>
    <sheetView workbookViewId="0">
      <selection activeCell="A32" sqref="A32"/>
    </sheetView>
  </sheetViews>
  <sheetFormatPr defaultRowHeight="15" x14ac:dyDescent="0.25"/>
  <cols>
    <col min="1" max="1" width="63.85546875" bestFit="1" customWidth="1"/>
    <col min="2" max="2" width="9.42578125" customWidth="1"/>
    <col min="3" max="4" width="6.42578125" customWidth="1"/>
  </cols>
  <sheetData>
    <row r="1" spans="1:4" x14ac:dyDescent="0.25">
      <c r="A1" s="16" t="s">
        <v>360</v>
      </c>
    </row>
    <row r="3" spans="1:4" x14ac:dyDescent="0.25">
      <c r="A3" s="53" t="s">
        <v>96</v>
      </c>
      <c r="B3" s="53" t="s">
        <v>256</v>
      </c>
      <c r="C3" s="172" t="s">
        <v>359</v>
      </c>
      <c r="D3" s="171" t="s">
        <v>250</v>
      </c>
    </row>
    <row r="4" spans="1:4" x14ac:dyDescent="0.25">
      <c r="A4" t="s">
        <v>8</v>
      </c>
      <c r="B4" t="s">
        <v>262</v>
      </c>
      <c r="C4" s="5">
        <v>102</v>
      </c>
      <c r="D4" s="5">
        <v>235</v>
      </c>
    </row>
    <row r="5" spans="1:4" x14ac:dyDescent="0.25">
      <c r="B5" t="s">
        <v>260</v>
      </c>
      <c r="C5" s="5">
        <v>30</v>
      </c>
      <c r="D5" s="5">
        <v>153</v>
      </c>
    </row>
    <row r="6" spans="1:4" x14ac:dyDescent="0.25">
      <c r="A6" t="s">
        <v>9</v>
      </c>
      <c r="B6" t="s">
        <v>262</v>
      </c>
      <c r="C6" s="5">
        <v>8</v>
      </c>
      <c r="D6" s="5">
        <v>91</v>
      </c>
    </row>
    <row r="7" spans="1:4" x14ac:dyDescent="0.25">
      <c r="B7" t="s">
        <v>260</v>
      </c>
      <c r="C7" s="5"/>
      <c r="D7" s="5">
        <v>31</v>
      </c>
    </row>
    <row r="8" spans="1:4" x14ac:dyDescent="0.25">
      <c r="A8" t="s">
        <v>10</v>
      </c>
      <c r="B8" t="s">
        <v>262</v>
      </c>
      <c r="C8" s="5">
        <v>42</v>
      </c>
      <c r="D8" s="5">
        <v>69</v>
      </c>
    </row>
    <row r="9" spans="1:4" x14ac:dyDescent="0.25">
      <c r="B9" t="s">
        <v>260</v>
      </c>
      <c r="C9" s="5"/>
      <c r="D9" s="5"/>
    </row>
    <row r="10" spans="1:4" x14ac:dyDescent="0.25">
      <c r="A10" t="s">
        <v>11</v>
      </c>
      <c r="B10" t="s">
        <v>262</v>
      </c>
      <c r="C10" s="5">
        <v>50</v>
      </c>
      <c r="D10" s="5">
        <v>225</v>
      </c>
    </row>
    <row r="11" spans="1:4" x14ac:dyDescent="0.25">
      <c r="B11" t="s">
        <v>260</v>
      </c>
      <c r="C11" s="5">
        <v>34</v>
      </c>
      <c r="D11" s="5">
        <v>85</v>
      </c>
    </row>
    <row r="12" spans="1:4" x14ac:dyDescent="0.25">
      <c r="A12" t="s">
        <v>251</v>
      </c>
      <c r="B12" t="s">
        <v>262</v>
      </c>
      <c r="C12" s="5">
        <v>183</v>
      </c>
      <c r="D12" s="5">
        <v>1849</v>
      </c>
    </row>
    <row r="13" spans="1:4" x14ac:dyDescent="0.25">
      <c r="B13" t="s">
        <v>260</v>
      </c>
      <c r="C13" s="5">
        <v>1280</v>
      </c>
      <c r="D13" s="5">
        <v>1910</v>
      </c>
    </row>
    <row r="14" spans="1:4" x14ac:dyDescent="0.25">
      <c r="A14" t="s">
        <v>13</v>
      </c>
      <c r="B14" t="s">
        <v>262</v>
      </c>
      <c r="C14" s="5">
        <v>42</v>
      </c>
      <c r="D14" s="5">
        <v>66</v>
      </c>
    </row>
    <row r="15" spans="1:4" x14ac:dyDescent="0.25">
      <c r="B15" t="s">
        <v>260</v>
      </c>
      <c r="C15" s="5">
        <v>1</v>
      </c>
      <c r="D15" s="5">
        <v>40</v>
      </c>
    </row>
    <row r="16" spans="1:4" x14ac:dyDescent="0.25">
      <c r="A16" t="s">
        <v>14</v>
      </c>
      <c r="B16" t="s">
        <v>262</v>
      </c>
      <c r="C16" s="5">
        <v>142</v>
      </c>
      <c r="D16" s="5">
        <v>282</v>
      </c>
    </row>
    <row r="17" spans="1:4" x14ac:dyDescent="0.25">
      <c r="B17" t="s">
        <v>260</v>
      </c>
      <c r="C17" s="5">
        <v>906</v>
      </c>
      <c r="D17" s="5">
        <v>386</v>
      </c>
    </row>
    <row r="18" spans="1:4" x14ac:dyDescent="0.25">
      <c r="A18" t="s">
        <v>15</v>
      </c>
      <c r="B18" t="s">
        <v>262</v>
      </c>
      <c r="C18" s="5">
        <v>15</v>
      </c>
      <c r="D18" s="5">
        <v>245</v>
      </c>
    </row>
    <row r="19" spans="1:4" x14ac:dyDescent="0.25">
      <c r="B19" t="s">
        <v>260</v>
      </c>
      <c r="C19" s="5">
        <v>19</v>
      </c>
      <c r="D19" s="5">
        <v>77</v>
      </c>
    </row>
    <row r="20" spans="1:4" x14ac:dyDescent="0.25">
      <c r="A20" t="s">
        <v>16</v>
      </c>
      <c r="B20" t="s">
        <v>262</v>
      </c>
      <c r="C20" s="5">
        <v>8</v>
      </c>
      <c r="D20" s="5">
        <v>43</v>
      </c>
    </row>
    <row r="21" spans="1:4" x14ac:dyDescent="0.25">
      <c r="B21" t="s">
        <v>260</v>
      </c>
      <c r="C21" s="5"/>
      <c r="D21" s="5">
        <v>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L49"/>
  <sheetViews>
    <sheetView workbookViewId="0">
      <selection activeCell="Q12" sqref="Q12"/>
    </sheetView>
  </sheetViews>
  <sheetFormatPr defaultRowHeight="15" x14ac:dyDescent="0.25"/>
  <cols>
    <col min="1" max="1" width="47.5703125" bestFit="1" customWidth="1"/>
    <col min="2" max="2" width="12.5703125" bestFit="1" customWidth="1"/>
    <col min="3" max="3" width="11.5703125" customWidth="1"/>
    <col min="4" max="12" width="10.5703125" customWidth="1"/>
  </cols>
  <sheetData>
    <row r="1" spans="1:12" x14ac:dyDescent="0.25">
      <c r="A1" s="16" t="s">
        <v>294</v>
      </c>
    </row>
    <row r="2" spans="1:12" ht="15.75" thickBot="1" x14ac:dyDescent="0.3"/>
    <row r="3" spans="1:12" ht="102.75" thickBot="1" x14ac:dyDescent="0.3">
      <c r="A3" s="2" t="s">
        <v>5</v>
      </c>
      <c r="B3" s="3" t="s">
        <v>6</v>
      </c>
      <c r="C3" s="13" t="s">
        <v>7</v>
      </c>
      <c r="D3" s="14" t="s">
        <v>8</v>
      </c>
      <c r="E3" s="15" t="s">
        <v>9</v>
      </c>
      <c r="F3" s="14" t="s">
        <v>10</v>
      </c>
      <c r="G3" s="15" t="s">
        <v>11</v>
      </c>
      <c r="H3" s="14" t="s">
        <v>12</v>
      </c>
      <c r="I3" s="15" t="s">
        <v>13</v>
      </c>
      <c r="J3" s="14" t="s">
        <v>14</v>
      </c>
      <c r="K3" s="15" t="s">
        <v>15</v>
      </c>
      <c r="L3" s="14" t="s">
        <v>16</v>
      </c>
    </row>
    <row r="4" spans="1:12" ht="15.75" thickBot="1" x14ac:dyDescent="0.3">
      <c r="A4" s="21" t="s">
        <v>261</v>
      </c>
      <c r="B4" s="63">
        <v>1000</v>
      </c>
      <c r="C4" s="28">
        <v>919599</v>
      </c>
      <c r="D4" s="7"/>
      <c r="E4" s="8"/>
      <c r="F4" s="10">
        <v>40049</v>
      </c>
      <c r="G4" s="12">
        <v>4358</v>
      </c>
      <c r="H4" s="10">
        <v>17200</v>
      </c>
      <c r="I4" s="12">
        <v>1752</v>
      </c>
      <c r="J4" s="10">
        <v>856240</v>
      </c>
      <c r="K4" s="8"/>
      <c r="L4" s="7"/>
    </row>
    <row r="5" spans="1:12" ht="15.75" thickBot="1" x14ac:dyDescent="0.3">
      <c r="A5" s="21" t="s">
        <v>17</v>
      </c>
      <c r="B5" s="64">
        <v>1</v>
      </c>
      <c r="C5" s="29">
        <v>40.630000000000003</v>
      </c>
      <c r="D5" s="27">
        <v>1.6</v>
      </c>
      <c r="E5" s="8"/>
      <c r="F5" s="27">
        <v>2.35</v>
      </c>
      <c r="G5" s="8"/>
      <c r="H5" s="27">
        <v>9.1</v>
      </c>
      <c r="I5" s="11">
        <v>27.58</v>
      </c>
      <c r="J5" s="7"/>
      <c r="K5" s="8"/>
      <c r="L5" s="7"/>
    </row>
    <row r="6" spans="1:12" ht="15.75" thickBot="1" x14ac:dyDescent="0.3">
      <c r="A6" s="21" t="s">
        <v>18</v>
      </c>
      <c r="B6" s="64">
        <v>1</v>
      </c>
      <c r="C6" s="29">
        <v>58.4</v>
      </c>
      <c r="D6" s="7"/>
      <c r="E6" s="8"/>
      <c r="F6" s="27">
        <v>30.56</v>
      </c>
      <c r="G6" s="8"/>
      <c r="H6" s="27">
        <v>2.5299999999999998</v>
      </c>
      <c r="I6" s="11">
        <v>25.31</v>
      </c>
      <c r="J6" s="7"/>
      <c r="K6" s="8"/>
      <c r="L6" s="7"/>
    </row>
    <row r="7" spans="1:12" ht="15.75" thickBot="1" x14ac:dyDescent="0.3">
      <c r="A7" s="21" t="s">
        <v>19</v>
      </c>
      <c r="B7" s="63">
        <v>1000</v>
      </c>
      <c r="C7" s="28">
        <v>119606</v>
      </c>
      <c r="D7" s="10">
        <v>65695</v>
      </c>
      <c r="E7" s="8"/>
      <c r="F7" s="7"/>
      <c r="G7" s="12">
        <v>53911</v>
      </c>
      <c r="H7" s="7"/>
      <c r="I7" s="8"/>
      <c r="J7" s="7"/>
      <c r="K7" s="8"/>
      <c r="L7" s="7"/>
    </row>
    <row r="8" spans="1:12" ht="15.75" thickBot="1" x14ac:dyDescent="0.3">
      <c r="A8" s="21" t="s">
        <v>20</v>
      </c>
      <c r="B8" s="64">
        <v>100</v>
      </c>
      <c r="C8" s="28">
        <v>48211</v>
      </c>
      <c r="D8" s="10">
        <v>19832</v>
      </c>
      <c r="E8" s="8"/>
      <c r="F8" s="7"/>
      <c r="G8" s="12">
        <v>28379</v>
      </c>
      <c r="H8" s="7"/>
      <c r="I8" s="8"/>
      <c r="J8" s="7"/>
      <c r="K8" s="8"/>
      <c r="L8" s="7"/>
    </row>
    <row r="9" spans="1:12" ht="15.75" thickBot="1" x14ac:dyDescent="0.3">
      <c r="A9" s="21" t="s">
        <v>21</v>
      </c>
      <c r="B9" s="64">
        <v>1</v>
      </c>
      <c r="C9" s="29">
        <v>38.97</v>
      </c>
      <c r="D9" s="7"/>
      <c r="E9" s="11">
        <v>1.33</v>
      </c>
      <c r="F9" s="27">
        <v>1.51</v>
      </c>
      <c r="G9" s="8"/>
      <c r="H9" s="27">
        <v>15.05</v>
      </c>
      <c r="I9" s="11">
        <v>21.08</v>
      </c>
      <c r="J9" s="7"/>
      <c r="K9" s="8"/>
      <c r="L9" s="7"/>
    </row>
    <row r="10" spans="1:12" ht="15.75" thickBot="1" x14ac:dyDescent="0.3">
      <c r="A10" s="65" t="s">
        <v>288</v>
      </c>
      <c r="B10" s="64" t="s">
        <v>22</v>
      </c>
      <c r="C10" s="66">
        <v>10644634</v>
      </c>
      <c r="D10" s="63">
        <v>5107008</v>
      </c>
      <c r="E10" s="67">
        <v>69717</v>
      </c>
      <c r="F10" s="63">
        <v>650224</v>
      </c>
      <c r="G10" s="67">
        <v>1750778</v>
      </c>
      <c r="H10" s="63">
        <v>2073711</v>
      </c>
      <c r="I10" s="67">
        <v>694052</v>
      </c>
      <c r="J10" s="7"/>
      <c r="K10" s="67">
        <v>288675</v>
      </c>
      <c r="L10" s="63">
        <v>10470</v>
      </c>
    </row>
    <row r="11" spans="1:12" ht="15.75" thickBot="1" x14ac:dyDescent="0.3">
      <c r="A11" s="21" t="s">
        <v>23</v>
      </c>
      <c r="B11" s="63">
        <v>100000</v>
      </c>
      <c r="C11" s="28">
        <v>10687566</v>
      </c>
      <c r="D11" s="10">
        <v>4070955</v>
      </c>
      <c r="E11" s="8"/>
      <c r="F11" s="10">
        <v>2992310</v>
      </c>
      <c r="G11" s="12">
        <v>1930142</v>
      </c>
      <c r="H11" s="10">
        <v>1161737</v>
      </c>
      <c r="I11" s="12">
        <v>402373</v>
      </c>
      <c r="J11" s="7"/>
      <c r="K11" s="12">
        <v>130049</v>
      </c>
      <c r="L11" s="7"/>
    </row>
    <row r="12" spans="1:12" ht="15.75" thickBot="1" x14ac:dyDescent="0.3">
      <c r="A12" s="21" t="s">
        <v>24</v>
      </c>
      <c r="B12" s="63">
        <v>10000</v>
      </c>
      <c r="C12" s="28">
        <v>27721</v>
      </c>
      <c r="D12" s="7"/>
      <c r="E12" s="8"/>
      <c r="F12" s="7"/>
      <c r="G12" s="8"/>
      <c r="H12" s="10">
        <v>13263</v>
      </c>
      <c r="I12" s="12">
        <v>14458</v>
      </c>
      <c r="J12" s="7"/>
      <c r="K12" s="8"/>
      <c r="L12" s="7"/>
    </row>
    <row r="13" spans="1:12" ht="15.75" thickBot="1" x14ac:dyDescent="0.3">
      <c r="A13" s="21" t="s">
        <v>25</v>
      </c>
      <c r="B13" s="64">
        <v>1</v>
      </c>
      <c r="C13" s="29">
        <v>333.91</v>
      </c>
      <c r="D13" s="7"/>
      <c r="E13" s="8"/>
      <c r="F13" s="7"/>
      <c r="G13" s="8"/>
      <c r="H13" s="27">
        <v>333.91</v>
      </c>
      <c r="I13" s="8"/>
      <c r="J13" s="7"/>
      <c r="K13" s="8"/>
      <c r="L13" s="7"/>
    </row>
    <row r="14" spans="1:12" ht="15.75" thickBot="1" x14ac:dyDescent="0.3">
      <c r="A14" s="21" t="s">
        <v>26</v>
      </c>
      <c r="B14" s="64">
        <v>10</v>
      </c>
      <c r="C14" s="29">
        <v>412.3</v>
      </c>
      <c r="D14" s="7"/>
      <c r="E14" s="11">
        <v>20.399999999999999</v>
      </c>
      <c r="F14" s="27">
        <v>36.1</v>
      </c>
      <c r="G14" s="8"/>
      <c r="H14" s="27">
        <v>73.7</v>
      </c>
      <c r="I14" s="11">
        <v>282.10000000000002</v>
      </c>
      <c r="J14" s="7"/>
      <c r="K14" s="8"/>
      <c r="L14" s="7"/>
    </row>
    <row r="15" spans="1:12" ht="15.75" thickBot="1" x14ac:dyDescent="0.3">
      <c r="A15" s="21" t="s">
        <v>27</v>
      </c>
      <c r="B15" s="64">
        <v>10</v>
      </c>
      <c r="C15" s="29">
        <v>221.2</v>
      </c>
      <c r="D15" s="7"/>
      <c r="E15" s="8"/>
      <c r="F15" s="27">
        <v>83.8</v>
      </c>
      <c r="G15" s="8"/>
      <c r="H15" s="27">
        <v>51.1</v>
      </c>
      <c r="I15" s="11">
        <v>86.3</v>
      </c>
      <c r="J15" s="7"/>
      <c r="K15" s="8"/>
      <c r="L15" s="7"/>
    </row>
    <row r="16" spans="1:12" ht="15.75" thickBot="1" x14ac:dyDescent="0.3">
      <c r="A16" s="21" t="s">
        <v>28</v>
      </c>
      <c r="B16" s="64">
        <v>1.0000000000000001E-5</v>
      </c>
      <c r="C16" s="29">
        <v>1.5200000000000001E-4</v>
      </c>
      <c r="D16" s="7"/>
      <c r="E16" s="8"/>
      <c r="F16" s="7"/>
      <c r="G16" s="8"/>
      <c r="H16" s="27">
        <v>8.1000000000000004E-5</v>
      </c>
      <c r="I16" s="11">
        <v>7.1000000000000005E-5</v>
      </c>
      <c r="J16" s="7"/>
      <c r="K16" s="8"/>
      <c r="L16" s="7"/>
    </row>
    <row r="17" spans="1:12" ht="15.75" thickBot="1" x14ac:dyDescent="0.3">
      <c r="A17" s="21" t="s">
        <v>29</v>
      </c>
      <c r="B17" s="64">
        <v>1.0000000000000001E-5</v>
      </c>
      <c r="C17" s="29">
        <v>1.2999999999999999E-4</v>
      </c>
      <c r="D17" s="7"/>
      <c r="E17" s="8"/>
      <c r="F17" s="7"/>
      <c r="G17" s="8"/>
      <c r="H17" s="27">
        <v>6.7000000000000002E-5</v>
      </c>
      <c r="I17" s="11">
        <v>6.3E-5</v>
      </c>
      <c r="J17" s="7"/>
      <c r="K17" s="8"/>
      <c r="L17" s="7"/>
    </row>
    <row r="18" spans="1:12" ht="15.75" thickBot="1" x14ac:dyDescent="0.3">
      <c r="A18" s="21" t="s">
        <v>30</v>
      </c>
      <c r="B18" s="64">
        <v>100</v>
      </c>
      <c r="C18" s="29">
        <v>602</v>
      </c>
      <c r="D18" s="7"/>
      <c r="E18" s="8"/>
      <c r="F18" s="7"/>
      <c r="G18" s="11">
        <v>602</v>
      </c>
      <c r="H18" s="7"/>
      <c r="I18" s="8"/>
      <c r="J18" s="7"/>
      <c r="K18" s="8"/>
      <c r="L18" s="7"/>
    </row>
    <row r="19" spans="1:12" ht="15.75" thickBot="1" x14ac:dyDescent="0.3">
      <c r="A19" s="21" t="s">
        <v>31</v>
      </c>
      <c r="B19" s="63">
        <v>1000</v>
      </c>
      <c r="C19" s="28">
        <v>19421</v>
      </c>
      <c r="D19" s="7"/>
      <c r="E19" s="12">
        <v>19421</v>
      </c>
      <c r="F19" s="7"/>
      <c r="G19" s="8"/>
      <c r="H19" s="7"/>
      <c r="I19" s="8"/>
      <c r="J19" s="7"/>
      <c r="K19" s="8"/>
      <c r="L19" s="7"/>
    </row>
    <row r="20" spans="1:12" ht="15.75" thickBot="1" x14ac:dyDescent="0.3">
      <c r="A20" s="21" t="s">
        <v>32</v>
      </c>
      <c r="B20" s="64">
        <v>10</v>
      </c>
      <c r="C20" s="30">
        <v>95925.2</v>
      </c>
      <c r="D20" s="7"/>
      <c r="E20" s="8"/>
      <c r="F20" s="27">
        <v>588</v>
      </c>
      <c r="G20" s="11">
        <v>80.2</v>
      </c>
      <c r="H20" s="7"/>
      <c r="I20" s="12">
        <v>95257</v>
      </c>
      <c r="J20" s="7"/>
      <c r="K20" s="8"/>
      <c r="L20" s="7"/>
    </row>
    <row r="21" spans="1:12" ht="15.75" thickBot="1" x14ac:dyDescent="0.3">
      <c r="A21" s="21" t="s">
        <v>33</v>
      </c>
      <c r="B21" s="64">
        <v>1</v>
      </c>
      <c r="C21" s="29">
        <v>223.07</v>
      </c>
      <c r="D21" s="7"/>
      <c r="E21" s="8"/>
      <c r="F21" s="7"/>
      <c r="G21" s="11">
        <v>3.33</v>
      </c>
      <c r="H21" s="27">
        <v>215.74</v>
      </c>
      <c r="I21" s="8"/>
      <c r="J21" s="7"/>
      <c r="K21" s="11">
        <v>4</v>
      </c>
      <c r="L21" s="7"/>
    </row>
    <row r="22" spans="1:12" ht="15.75" thickBot="1" x14ac:dyDescent="0.3">
      <c r="A22" s="21" t="s">
        <v>34</v>
      </c>
      <c r="B22" s="64">
        <v>100</v>
      </c>
      <c r="C22" s="28">
        <v>3636</v>
      </c>
      <c r="D22" s="7"/>
      <c r="E22" s="8"/>
      <c r="F22" s="7"/>
      <c r="G22" s="12">
        <v>2489</v>
      </c>
      <c r="H22" s="7"/>
      <c r="I22" s="8"/>
      <c r="J22" s="7"/>
      <c r="K22" s="12">
        <v>1147</v>
      </c>
      <c r="L22" s="7"/>
    </row>
    <row r="23" spans="1:12" ht="15.75" thickBot="1" x14ac:dyDescent="0.3">
      <c r="A23" s="21" t="s">
        <v>35</v>
      </c>
      <c r="B23" s="63">
        <v>10000</v>
      </c>
      <c r="C23" s="28">
        <v>38863</v>
      </c>
      <c r="D23" s="7"/>
      <c r="E23" s="8"/>
      <c r="F23" s="7"/>
      <c r="G23" s="8"/>
      <c r="H23" s="10">
        <v>38863</v>
      </c>
      <c r="I23" s="8"/>
      <c r="J23" s="7"/>
      <c r="K23" s="8"/>
      <c r="L23" s="7"/>
    </row>
    <row r="24" spans="1:12" ht="15.75" thickBot="1" x14ac:dyDescent="0.3">
      <c r="A24" s="21" t="s">
        <v>36</v>
      </c>
      <c r="B24" s="64">
        <v>100</v>
      </c>
      <c r="C24" s="29">
        <v>965</v>
      </c>
      <c r="D24" s="7"/>
      <c r="E24" s="8"/>
      <c r="F24" s="27">
        <v>163</v>
      </c>
      <c r="G24" s="8"/>
      <c r="H24" s="7"/>
      <c r="I24" s="11">
        <v>802</v>
      </c>
      <c r="J24" s="7"/>
      <c r="K24" s="8"/>
      <c r="L24" s="7"/>
    </row>
    <row r="25" spans="1:12" ht="15.75" thickBot="1" x14ac:dyDescent="0.3">
      <c r="A25" s="21" t="s">
        <v>37</v>
      </c>
      <c r="B25" s="64">
        <v>10</v>
      </c>
      <c r="C25" s="29">
        <v>157.4</v>
      </c>
      <c r="D25" s="7"/>
      <c r="E25" s="8"/>
      <c r="F25" s="27">
        <v>33.9</v>
      </c>
      <c r="G25" s="8"/>
      <c r="H25" s="27">
        <v>73.5</v>
      </c>
      <c r="I25" s="11">
        <v>50</v>
      </c>
      <c r="J25" s="7"/>
      <c r="K25" s="8"/>
      <c r="L25" s="7"/>
    </row>
    <row r="26" spans="1:12" ht="15.75" thickBot="1" x14ac:dyDescent="0.3">
      <c r="A26" s="21" t="s">
        <v>38</v>
      </c>
      <c r="B26" s="64">
        <v>1</v>
      </c>
      <c r="C26" s="29">
        <v>8.68</v>
      </c>
      <c r="D26" s="7"/>
      <c r="E26" s="8"/>
      <c r="F26" s="7"/>
      <c r="G26" s="8"/>
      <c r="H26" s="27">
        <v>4.78</v>
      </c>
      <c r="I26" s="11">
        <v>3.9</v>
      </c>
      <c r="J26" s="7"/>
      <c r="K26" s="8"/>
      <c r="L26" s="7"/>
    </row>
    <row r="27" spans="1:12" ht="15.75" thickBot="1" x14ac:dyDescent="0.3">
      <c r="A27" s="21" t="s">
        <v>39</v>
      </c>
      <c r="B27" s="63">
        <v>10000</v>
      </c>
      <c r="C27" s="28">
        <v>25990167</v>
      </c>
      <c r="D27" s="10">
        <v>3992440</v>
      </c>
      <c r="E27" s="8"/>
      <c r="F27" s="10">
        <v>58785</v>
      </c>
      <c r="G27" s="12">
        <v>365157</v>
      </c>
      <c r="H27" s="10">
        <v>20926548</v>
      </c>
      <c r="I27" s="8"/>
      <c r="J27" s="10">
        <v>619607</v>
      </c>
      <c r="K27" s="12">
        <v>27630</v>
      </c>
      <c r="L27" s="7"/>
    </row>
    <row r="28" spans="1:12" ht="15.75" thickBot="1" x14ac:dyDescent="0.3">
      <c r="A28" s="21" t="s">
        <v>40</v>
      </c>
      <c r="B28" s="63">
        <v>1000</v>
      </c>
      <c r="C28" s="28">
        <v>20724</v>
      </c>
      <c r="D28" s="7"/>
      <c r="E28" s="8"/>
      <c r="F28" s="7"/>
      <c r="G28" s="12">
        <v>20724</v>
      </c>
      <c r="H28" s="7"/>
      <c r="I28" s="8"/>
      <c r="J28" s="7"/>
      <c r="K28" s="8"/>
      <c r="L28" s="7"/>
    </row>
    <row r="29" spans="1:12" ht="15.75" thickBot="1" x14ac:dyDescent="0.3">
      <c r="A29" s="21" t="s">
        <v>41</v>
      </c>
      <c r="B29" s="64">
        <v>10</v>
      </c>
      <c r="C29" s="29">
        <v>46.1</v>
      </c>
      <c r="D29" s="7"/>
      <c r="E29" s="8"/>
      <c r="F29" s="7"/>
      <c r="G29" s="8"/>
      <c r="H29" s="27">
        <v>46.1</v>
      </c>
      <c r="I29" s="8"/>
      <c r="J29" s="7"/>
      <c r="K29" s="8"/>
      <c r="L29" s="7"/>
    </row>
    <row r="30" spans="1:12" ht="15.75" thickBot="1" x14ac:dyDescent="0.3">
      <c r="A30" s="21" t="s">
        <v>42</v>
      </c>
      <c r="B30" s="63">
        <v>1000</v>
      </c>
      <c r="C30" s="28">
        <v>103985</v>
      </c>
      <c r="D30" s="7"/>
      <c r="E30" s="8"/>
      <c r="F30" s="7"/>
      <c r="G30" s="12">
        <v>103985</v>
      </c>
      <c r="H30" s="7"/>
      <c r="I30" s="8"/>
      <c r="J30" s="7"/>
      <c r="K30" s="8"/>
      <c r="L30" s="7"/>
    </row>
    <row r="31" spans="1:12" ht="15.75" thickBot="1" x14ac:dyDescent="0.3">
      <c r="A31" s="21" t="s">
        <v>43</v>
      </c>
      <c r="B31" s="64">
        <v>100</v>
      </c>
      <c r="C31" s="29">
        <v>317</v>
      </c>
      <c r="D31" s="7"/>
      <c r="E31" s="8"/>
      <c r="F31" s="27">
        <v>317</v>
      </c>
      <c r="G31" s="8"/>
      <c r="H31" s="7"/>
      <c r="I31" s="8"/>
      <c r="J31" s="7"/>
      <c r="K31" s="8"/>
      <c r="L31" s="7"/>
    </row>
    <row r="32" spans="1:12" ht="15.75" thickBot="1" x14ac:dyDescent="0.3">
      <c r="A32" s="21" t="s">
        <v>44</v>
      </c>
      <c r="B32" s="64">
        <v>10</v>
      </c>
      <c r="C32" s="29">
        <v>128.80000000000001</v>
      </c>
      <c r="D32" s="27">
        <v>26.4</v>
      </c>
      <c r="E32" s="8"/>
      <c r="F32" s="27">
        <v>56.4</v>
      </c>
      <c r="G32" s="8"/>
      <c r="H32" s="7"/>
      <c r="I32" s="11">
        <v>46</v>
      </c>
      <c r="J32" s="7"/>
      <c r="K32" s="8"/>
      <c r="L32" s="7"/>
    </row>
    <row r="33" spans="1:12" ht="15.75" thickBot="1" x14ac:dyDescent="0.3">
      <c r="A33" s="21" t="s">
        <v>289</v>
      </c>
      <c r="B33" s="63">
        <v>100000</v>
      </c>
      <c r="C33" s="28">
        <v>11555750</v>
      </c>
      <c r="D33" s="10">
        <v>6290335</v>
      </c>
      <c r="E33" s="8"/>
      <c r="F33" s="10">
        <v>1247441</v>
      </c>
      <c r="G33" s="12">
        <v>1958301</v>
      </c>
      <c r="H33" s="10">
        <v>1043000</v>
      </c>
      <c r="I33" s="12">
        <v>891843</v>
      </c>
      <c r="J33" s="7"/>
      <c r="K33" s="12">
        <v>124830</v>
      </c>
      <c r="L33" s="7"/>
    </row>
    <row r="34" spans="1:12" ht="15.75" thickBot="1" x14ac:dyDescent="0.3">
      <c r="A34" s="21" t="s">
        <v>45</v>
      </c>
      <c r="B34" s="63">
        <v>10000</v>
      </c>
      <c r="C34" s="28">
        <v>73546</v>
      </c>
      <c r="D34" s="10">
        <v>73546</v>
      </c>
      <c r="E34" s="8"/>
      <c r="F34" s="7"/>
      <c r="G34" s="8"/>
      <c r="H34" s="7"/>
      <c r="I34" s="8"/>
      <c r="J34" s="7"/>
      <c r="K34" s="8"/>
      <c r="L34" s="7"/>
    </row>
    <row r="35" spans="1:12" ht="15.75" thickBot="1" x14ac:dyDescent="0.3">
      <c r="A35" s="21" t="s">
        <v>46</v>
      </c>
      <c r="B35" s="63">
        <v>10000</v>
      </c>
      <c r="C35" s="28">
        <v>22862457</v>
      </c>
      <c r="D35" s="27" t="s">
        <v>290</v>
      </c>
      <c r="E35" s="8"/>
      <c r="F35" s="10">
        <v>75163</v>
      </c>
      <c r="G35" s="12">
        <v>3651203</v>
      </c>
      <c r="H35" s="7"/>
      <c r="I35" s="12">
        <v>591026</v>
      </c>
      <c r="J35" s="7"/>
      <c r="K35" s="12">
        <v>7893287</v>
      </c>
      <c r="L35" s="10">
        <v>328504</v>
      </c>
    </row>
    <row r="36" spans="1:12" ht="15.75" thickBot="1" x14ac:dyDescent="0.3">
      <c r="A36" s="21" t="s">
        <v>47</v>
      </c>
      <c r="B36" s="63">
        <v>10000</v>
      </c>
      <c r="C36" s="28">
        <v>591915</v>
      </c>
      <c r="D36" s="10">
        <v>75361</v>
      </c>
      <c r="E36" s="12">
        <v>15884</v>
      </c>
      <c r="F36" s="10">
        <v>249113</v>
      </c>
      <c r="G36" s="12">
        <v>102393</v>
      </c>
      <c r="H36" s="7"/>
      <c r="I36" s="8"/>
      <c r="J36" s="10">
        <v>149165</v>
      </c>
      <c r="K36" s="8"/>
      <c r="L36" s="7"/>
    </row>
    <row r="37" spans="1:12" ht="15.75" thickBot="1" x14ac:dyDescent="0.3">
      <c r="A37" s="21" t="s">
        <v>48</v>
      </c>
      <c r="B37" s="63">
        <v>50000</v>
      </c>
      <c r="C37" s="28">
        <v>519108</v>
      </c>
      <c r="D37" s="7"/>
      <c r="E37" s="8"/>
      <c r="F37" s="10">
        <v>55506</v>
      </c>
      <c r="G37" s="12">
        <v>117048</v>
      </c>
      <c r="H37" s="7"/>
      <c r="I37" s="12">
        <v>65044</v>
      </c>
      <c r="J37" s="10">
        <v>281510</v>
      </c>
      <c r="K37" s="8"/>
      <c r="L37" s="7"/>
    </row>
    <row r="38" spans="1:12" ht="15.75" thickBot="1" x14ac:dyDescent="0.3">
      <c r="A38" s="21" t="s">
        <v>49</v>
      </c>
      <c r="B38" s="63">
        <v>1000</v>
      </c>
      <c r="C38" s="28">
        <v>7674</v>
      </c>
      <c r="D38" s="10">
        <v>1231</v>
      </c>
      <c r="E38" s="8"/>
      <c r="F38" s="10">
        <v>2926</v>
      </c>
      <c r="G38" s="8"/>
      <c r="H38" s="10">
        <v>3517</v>
      </c>
      <c r="I38" s="8"/>
      <c r="J38" s="7"/>
      <c r="K38" s="8"/>
      <c r="L38" s="7"/>
    </row>
    <row r="39" spans="1:12" ht="15.75" thickBot="1" x14ac:dyDescent="0.3">
      <c r="A39" s="21" t="s">
        <v>50</v>
      </c>
      <c r="B39" s="64">
        <v>10</v>
      </c>
      <c r="C39" s="30">
        <v>4008.1</v>
      </c>
      <c r="D39" s="7"/>
      <c r="E39" s="11">
        <v>541</v>
      </c>
      <c r="F39" s="7"/>
      <c r="G39" s="12">
        <v>3467</v>
      </c>
      <c r="H39" s="7"/>
      <c r="I39" s="8"/>
      <c r="J39" s="7"/>
      <c r="K39" s="8"/>
      <c r="L39" s="7"/>
    </row>
    <row r="40" spans="1:12" ht="15.75" thickBot="1" x14ac:dyDescent="0.3">
      <c r="A40" s="21" t="s">
        <v>51</v>
      </c>
      <c r="B40" s="64">
        <v>10</v>
      </c>
      <c r="C40" s="29">
        <v>366</v>
      </c>
      <c r="D40" s="7"/>
      <c r="E40" s="8"/>
      <c r="F40" s="27">
        <v>366</v>
      </c>
      <c r="G40" s="8"/>
      <c r="H40" s="7"/>
      <c r="I40" s="8"/>
      <c r="J40" s="7"/>
      <c r="K40" s="8"/>
      <c r="L40" s="7"/>
    </row>
    <row r="41" spans="1:12" ht="15.75" thickBot="1" x14ac:dyDescent="0.3">
      <c r="A41" s="21" t="s">
        <v>52</v>
      </c>
      <c r="B41" s="64">
        <v>1</v>
      </c>
      <c r="C41" s="29">
        <v>1.37</v>
      </c>
      <c r="D41" s="7"/>
      <c r="E41" s="8"/>
      <c r="F41" s="7"/>
      <c r="G41" s="8"/>
      <c r="H41" s="27">
        <v>1.37</v>
      </c>
      <c r="I41" s="8"/>
      <c r="J41" s="7"/>
      <c r="K41" s="8"/>
      <c r="L41" s="7"/>
    </row>
    <row r="42" spans="1:12" ht="15.75" thickBot="1" x14ac:dyDescent="0.3">
      <c r="A42" s="21" t="s">
        <v>53</v>
      </c>
      <c r="B42" s="64">
        <v>100</v>
      </c>
      <c r="C42" s="29">
        <v>520</v>
      </c>
      <c r="D42" s="7"/>
      <c r="E42" s="8"/>
      <c r="F42" s="27">
        <v>520</v>
      </c>
      <c r="G42" s="8"/>
      <c r="H42" s="7"/>
      <c r="I42" s="8"/>
      <c r="J42" s="7"/>
      <c r="K42" s="8"/>
      <c r="L42" s="7"/>
    </row>
    <row r="43" spans="1:12" ht="15.75" thickBot="1" x14ac:dyDescent="0.3">
      <c r="A43" s="21" t="s">
        <v>54</v>
      </c>
      <c r="B43" s="64">
        <v>100</v>
      </c>
      <c r="C43" s="29">
        <v>585</v>
      </c>
      <c r="D43" s="7"/>
      <c r="E43" s="8"/>
      <c r="F43" s="7"/>
      <c r="G43" s="11">
        <v>585</v>
      </c>
      <c r="H43" s="7"/>
      <c r="I43" s="8"/>
      <c r="J43" s="7"/>
      <c r="K43" s="8"/>
      <c r="L43" s="7"/>
    </row>
    <row r="44" spans="1:12" ht="15.75" thickBot="1" x14ac:dyDescent="0.3">
      <c r="A44" s="21" t="s">
        <v>55</v>
      </c>
      <c r="B44" s="64">
        <v>10</v>
      </c>
      <c r="C44" s="29">
        <v>226.8</v>
      </c>
      <c r="D44" s="7"/>
      <c r="E44" s="8"/>
      <c r="F44" s="7"/>
      <c r="G44" s="11">
        <v>227</v>
      </c>
      <c r="H44" s="7"/>
      <c r="I44" s="8"/>
      <c r="J44" s="7"/>
      <c r="K44" s="8"/>
      <c r="L44" s="7"/>
    </row>
    <row r="45" spans="1:12" ht="15.75" thickBot="1" x14ac:dyDescent="0.3">
      <c r="A45" s="21" t="s">
        <v>291</v>
      </c>
      <c r="B45" s="63">
        <v>100000</v>
      </c>
      <c r="C45" s="28">
        <v>3035399</v>
      </c>
      <c r="D45" s="10">
        <v>1622193</v>
      </c>
      <c r="E45" s="12">
        <v>528111</v>
      </c>
      <c r="F45" s="10">
        <v>885095</v>
      </c>
      <c r="G45" s="8"/>
      <c r="H45" s="7"/>
      <c r="I45" s="8"/>
      <c r="J45" s="7"/>
      <c r="K45" s="8"/>
      <c r="L45" s="7"/>
    </row>
    <row r="46" spans="1:12" ht="15.75" thickBot="1" x14ac:dyDescent="0.3">
      <c r="A46" s="21" t="s">
        <v>56</v>
      </c>
      <c r="B46" s="64">
        <v>10</v>
      </c>
      <c r="C46" s="29">
        <v>13.3</v>
      </c>
      <c r="D46" s="7"/>
      <c r="E46" s="8"/>
      <c r="F46" s="7"/>
      <c r="G46" s="8"/>
      <c r="H46" s="27">
        <v>13.3</v>
      </c>
      <c r="I46" s="8"/>
      <c r="J46" s="7"/>
      <c r="K46" s="8"/>
      <c r="L46" s="7"/>
    </row>
    <row r="47" spans="1:12" ht="15.75" thickBot="1" x14ac:dyDescent="0.3">
      <c r="A47" s="21" t="s">
        <v>57</v>
      </c>
      <c r="B47" s="64">
        <v>100</v>
      </c>
      <c r="C47" s="28">
        <v>121317</v>
      </c>
      <c r="D47" s="10">
        <v>83048</v>
      </c>
      <c r="E47" s="8"/>
      <c r="F47" s="7"/>
      <c r="G47" s="12">
        <v>35141</v>
      </c>
      <c r="H47" s="27">
        <v>109</v>
      </c>
      <c r="I47" s="8"/>
      <c r="J47" s="7"/>
      <c r="K47" s="8"/>
      <c r="L47" s="10">
        <v>3019</v>
      </c>
    </row>
    <row r="48" spans="1:12" ht="15.75" thickBot="1" x14ac:dyDescent="0.3">
      <c r="A48" s="21" t="s">
        <v>58</v>
      </c>
      <c r="B48" s="64">
        <v>10</v>
      </c>
      <c r="C48" s="29">
        <v>10.5</v>
      </c>
      <c r="D48" s="27">
        <v>10.5</v>
      </c>
      <c r="E48" s="8"/>
      <c r="F48" s="7"/>
      <c r="G48" s="8"/>
      <c r="H48" s="7"/>
      <c r="I48" s="8"/>
      <c r="J48" s="7"/>
      <c r="K48" s="8"/>
      <c r="L48" s="7"/>
    </row>
    <row r="49" spans="1:12" ht="15.75" thickBot="1" x14ac:dyDescent="0.3">
      <c r="A49" s="21" t="s">
        <v>59</v>
      </c>
      <c r="B49" s="63">
        <v>1000</v>
      </c>
      <c r="C49" s="28">
        <v>76292</v>
      </c>
      <c r="D49" s="10">
        <v>71892</v>
      </c>
      <c r="E49" s="8"/>
      <c r="F49" s="7"/>
      <c r="G49" s="12">
        <v>4400</v>
      </c>
      <c r="H49" s="7"/>
      <c r="I49" s="8"/>
      <c r="J49" s="7"/>
      <c r="K49" s="8"/>
      <c r="L49" s="7"/>
    </row>
  </sheetData>
  <pageMargins left="0.7" right="0.7" top="0.75" bottom="0.75" header="0.3" footer="0.3"/>
  <headerFooter>
    <oddHeader>&amp;C&amp;"Calibri"&amp;10&amp;K0000FF OFFICIAL&amp;1#_x000D_</oddHeader>
    <oddFooter>&amp;C_x000D_&amp;1#&amp;"Calibri"&amp;10&amp;K0000FF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T52"/>
  <sheetViews>
    <sheetView workbookViewId="0">
      <selection activeCell="A2" sqref="A2"/>
    </sheetView>
  </sheetViews>
  <sheetFormatPr defaultRowHeight="15" x14ac:dyDescent="0.25"/>
  <cols>
    <col min="1" max="1" width="46.42578125" customWidth="1"/>
  </cols>
  <sheetData>
    <row r="1" spans="1:20" x14ac:dyDescent="0.25">
      <c r="A1" s="16" t="s">
        <v>295</v>
      </c>
    </row>
    <row r="2" spans="1:20" ht="15.75" thickBot="1" x14ac:dyDescent="0.3"/>
    <row r="3" spans="1:20" ht="51" customHeight="1" thickBot="1" x14ac:dyDescent="0.3">
      <c r="A3" s="175" t="s">
        <v>60</v>
      </c>
      <c r="B3" s="177" t="s">
        <v>61</v>
      </c>
      <c r="C3" s="179" t="s">
        <v>8</v>
      </c>
      <c r="D3" s="180"/>
      <c r="E3" s="173" t="s">
        <v>9</v>
      </c>
      <c r="F3" s="174"/>
      <c r="G3" s="179" t="s">
        <v>10</v>
      </c>
      <c r="H3" s="180"/>
      <c r="I3" s="173" t="s">
        <v>11</v>
      </c>
      <c r="J3" s="174"/>
      <c r="K3" s="179" t="s">
        <v>12</v>
      </c>
      <c r="L3" s="180"/>
      <c r="M3" s="173" t="s">
        <v>13</v>
      </c>
      <c r="N3" s="174"/>
      <c r="O3" s="179" t="s">
        <v>14</v>
      </c>
      <c r="P3" s="180"/>
      <c r="Q3" s="173" t="s">
        <v>15</v>
      </c>
      <c r="R3" s="174"/>
      <c r="S3" s="179" t="s">
        <v>16</v>
      </c>
      <c r="T3" s="180"/>
    </row>
    <row r="4" spans="1:20" ht="15.75" thickBot="1" x14ac:dyDescent="0.3">
      <c r="A4" s="176"/>
      <c r="B4" s="178"/>
      <c r="C4" s="19" t="s">
        <v>62</v>
      </c>
      <c r="D4" s="19" t="s">
        <v>63</v>
      </c>
      <c r="E4" s="20" t="s">
        <v>62</v>
      </c>
      <c r="F4" s="20" t="s">
        <v>63</v>
      </c>
      <c r="G4" s="19" t="s">
        <v>62</v>
      </c>
      <c r="H4" s="19" t="s">
        <v>63</v>
      </c>
      <c r="I4" s="20" t="s">
        <v>62</v>
      </c>
      <c r="J4" s="20" t="s">
        <v>63</v>
      </c>
      <c r="K4" s="19" t="s">
        <v>62</v>
      </c>
      <c r="L4" s="19" t="s">
        <v>63</v>
      </c>
      <c r="M4" s="20" t="s">
        <v>62</v>
      </c>
      <c r="N4" s="20" t="s">
        <v>63</v>
      </c>
      <c r="O4" s="19" t="s">
        <v>62</v>
      </c>
      <c r="P4" s="19" t="s">
        <v>63</v>
      </c>
      <c r="Q4" s="20" t="s">
        <v>62</v>
      </c>
      <c r="R4" s="20" t="s">
        <v>63</v>
      </c>
      <c r="S4" s="19" t="s">
        <v>62</v>
      </c>
      <c r="T4" s="19" t="s">
        <v>63</v>
      </c>
    </row>
    <row r="5" spans="1:20" ht="15.75" thickBot="1" x14ac:dyDescent="0.3">
      <c r="A5" s="21" t="s">
        <v>261</v>
      </c>
      <c r="B5" s="22">
        <v>119</v>
      </c>
      <c r="C5" s="7"/>
      <c r="D5" s="7"/>
      <c r="E5" s="8"/>
      <c r="F5" s="8"/>
      <c r="G5" s="23">
        <v>2</v>
      </c>
      <c r="H5" s="24">
        <v>0.04</v>
      </c>
      <c r="I5" s="25">
        <v>1</v>
      </c>
      <c r="J5" s="25" t="s">
        <v>64</v>
      </c>
      <c r="K5" s="23">
        <v>8</v>
      </c>
      <c r="L5" s="24">
        <v>0.02</v>
      </c>
      <c r="M5" s="25">
        <v>1</v>
      </c>
      <c r="N5" s="25" t="s">
        <v>64</v>
      </c>
      <c r="O5" s="23">
        <v>107</v>
      </c>
      <c r="P5" s="24">
        <v>0.93</v>
      </c>
      <c r="Q5" s="8"/>
      <c r="R5" s="8"/>
      <c r="S5" s="7"/>
      <c r="T5" s="7"/>
    </row>
    <row r="6" spans="1:20" ht="15.75" thickBot="1" x14ac:dyDescent="0.3">
      <c r="A6" s="21" t="s">
        <v>17</v>
      </c>
      <c r="B6" s="22">
        <v>6</v>
      </c>
      <c r="C6" s="23">
        <v>1</v>
      </c>
      <c r="D6" s="24">
        <v>0.04</v>
      </c>
      <c r="E6" s="8"/>
      <c r="F6" s="8"/>
      <c r="G6" s="23">
        <v>1</v>
      </c>
      <c r="H6" s="24">
        <v>0.06</v>
      </c>
      <c r="I6" s="8"/>
      <c r="J6" s="8"/>
      <c r="K6" s="23">
        <v>2</v>
      </c>
      <c r="L6" s="24">
        <v>0.22</v>
      </c>
      <c r="M6" s="25">
        <v>2</v>
      </c>
      <c r="N6" s="26">
        <v>0.68</v>
      </c>
      <c r="O6" s="7"/>
      <c r="P6" s="7"/>
      <c r="Q6" s="8"/>
      <c r="R6" s="8"/>
      <c r="S6" s="7"/>
      <c r="T6" s="7"/>
    </row>
    <row r="7" spans="1:20" ht="15.75" thickBot="1" x14ac:dyDescent="0.3">
      <c r="A7" s="21" t="s">
        <v>18</v>
      </c>
      <c r="B7" s="22">
        <v>5</v>
      </c>
      <c r="C7" s="7"/>
      <c r="D7" s="7"/>
      <c r="E7" s="8"/>
      <c r="F7" s="8"/>
      <c r="G7" s="23">
        <v>2</v>
      </c>
      <c r="H7" s="24">
        <v>0.52</v>
      </c>
      <c r="I7" s="8"/>
      <c r="J7" s="8"/>
      <c r="K7" s="23">
        <v>1</v>
      </c>
      <c r="L7" s="24">
        <v>0.04</v>
      </c>
      <c r="M7" s="25">
        <v>2</v>
      </c>
      <c r="N7" s="26">
        <v>0.43</v>
      </c>
      <c r="O7" s="7"/>
      <c r="P7" s="7"/>
      <c r="Q7" s="8"/>
      <c r="R7" s="8"/>
      <c r="S7" s="7"/>
      <c r="T7" s="7"/>
    </row>
    <row r="8" spans="1:20" ht="15.75" thickBot="1" x14ac:dyDescent="0.3">
      <c r="A8" s="21" t="s">
        <v>19</v>
      </c>
      <c r="B8" s="22">
        <v>3</v>
      </c>
      <c r="C8" s="23">
        <v>1</v>
      </c>
      <c r="D8" s="24">
        <v>0.55000000000000004</v>
      </c>
      <c r="E8" s="8"/>
      <c r="F8" s="8"/>
      <c r="G8" s="7"/>
      <c r="H8" s="7"/>
      <c r="I8" s="25">
        <v>2</v>
      </c>
      <c r="J8" s="26">
        <v>0.45</v>
      </c>
      <c r="K8" s="7"/>
      <c r="L8" s="7"/>
      <c r="M8" s="8"/>
      <c r="N8" s="8"/>
      <c r="O8" s="7"/>
      <c r="P8" s="7"/>
      <c r="Q8" s="8"/>
      <c r="R8" s="8"/>
      <c r="S8" s="7"/>
      <c r="T8" s="7"/>
    </row>
    <row r="9" spans="1:20" ht="15.75" thickBot="1" x14ac:dyDescent="0.3">
      <c r="A9" s="21" t="s">
        <v>20</v>
      </c>
      <c r="B9" s="22">
        <v>4</v>
      </c>
      <c r="C9" s="23">
        <v>1</v>
      </c>
      <c r="D9" s="24">
        <v>0.41</v>
      </c>
      <c r="E9" s="8"/>
      <c r="F9" s="8"/>
      <c r="G9" s="7"/>
      <c r="H9" s="7"/>
      <c r="I9" s="25">
        <v>3</v>
      </c>
      <c r="J9" s="26">
        <v>0.59</v>
      </c>
      <c r="K9" s="7"/>
      <c r="L9" s="7"/>
      <c r="M9" s="8"/>
      <c r="N9" s="8"/>
      <c r="O9" s="7"/>
      <c r="P9" s="7"/>
      <c r="Q9" s="8"/>
      <c r="R9" s="8"/>
      <c r="S9" s="7"/>
      <c r="T9" s="7"/>
    </row>
    <row r="10" spans="1:20" ht="15.75" thickBot="1" x14ac:dyDescent="0.3">
      <c r="A10" s="21" t="s">
        <v>21</v>
      </c>
      <c r="B10" s="22">
        <v>6</v>
      </c>
      <c r="C10" s="7"/>
      <c r="D10" s="7"/>
      <c r="E10" s="25">
        <v>1</v>
      </c>
      <c r="F10" s="26">
        <v>0.03</v>
      </c>
      <c r="G10" s="23">
        <v>1</v>
      </c>
      <c r="H10" s="24">
        <v>0.04</v>
      </c>
      <c r="I10" s="8"/>
      <c r="J10" s="8"/>
      <c r="K10" s="23">
        <v>1</v>
      </c>
      <c r="L10" s="24">
        <v>0.39</v>
      </c>
      <c r="M10" s="25">
        <v>3</v>
      </c>
      <c r="N10" s="26">
        <v>0.54</v>
      </c>
      <c r="O10" s="7"/>
      <c r="P10" s="7"/>
      <c r="Q10" s="8"/>
      <c r="R10" s="8"/>
      <c r="S10" s="7"/>
      <c r="T10" s="7"/>
    </row>
    <row r="11" spans="1:20" ht="15.75" thickBot="1" x14ac:dyDescent="0.3">
      <c r="A11" s="21" t="s">
        <v>65</v>
      </c>
      <c r="B11" s="22">
        <v>81</v>
      </c>
      <c r="C11" s="23">
        <v>25</v>
      </c>
      <c r="D11" s="24">
        <v>0.48</v>
      </c>
      <c r="E11" s="25">
        <v>2</v>
      </c>
      <c r="F11" s="25" t="s">
        <v>64</v>
      </c>
      <c r="G11" s="23">
        <v>4</v>
      </c>
      <c r="H11" s="24">
        <v>0.06</v>
      </c>
      <c r="I11" s="25">
        <v>6</v>
      </c>
      <c r="J11" s="26">
        <v>0.16</v>
      </c>
      <c r="K11" s="23">
        <v>32</v>
      </c>
      <c r="L11" s="24">
        <v>0.19</v>
      </c>
      <c r="M11" s="25">
        <v>6</v>
      </c>
      <c r="N11" s="26">
        <v>7.0000000000000007E-2</v>
      </c>
      <c r="O11" s="7"/>
      <c r="P11" s="7"/>
      <c r="Q11" s="25">
        <v>5</v>
      </c>
      <c r="R11" s="26">
        <v>0.03</v>
      </c>
      <c r="S11" s="23">
        <v>1</v>
      </c>
      <c r="T11" s="23" t="s">
        <v>64</v>
      </c>
    </row>
    <row r="12" spans="1:20" ht="15.75" thickBot="1" x14ac:dyDescent="0.3">
      <c r="A12" s="21" t="s">
        <v>23</v>
      </c>
      <c r="B12" s="22">
        <v>25</v>
      </c>
      <c r="C12" s="23">
        <v>12</v>
      </c>
      <c r="D12" s="24">
        <v>0.38</v>
      </c>
      <c r="E12" s="8"/>
      <c r="F12" s="8"/>
      <c r="G12" s="23">
        <v>1</v>
      </c>
      <c r="H12" s="24">
        <v>0.28000000000000003</v>
      </c>
      <c r="I12" s="25">
        <v>2</v>
      </c>
      <c r="J12" s="26">
        <v>0.18</v>
      </c>
      <c r="K12" s="23">
        <v>7</v>
      </c>
      <c r="L12" s="24">
        <v>0.11</v>
      </c>
      <c r="M12" s="25">
        <v>2</v>
      </c>
      <c r="N12" s="26">
        <v>0.04</v>
      </c>
      <c r="O12" s="7"/>
      <c r="P12" s="7"/>
      <c r="Q12" s="25">
        <v>1</v>
      </c>
      <c r="R12" s="26">
        <v>0.01</v>
      </c>
      <c r="S12" s="7"/>
      <c r="T12" s="7"/>
    </row>
    <row r="13" spans="1:20" ht="15.75" thickBot="1" x14ac:dyDescent="0.3">
      <c r="A13" s="21" t="s">
        <v>24</v>
      </c>
      <c r="B13" s="22">
        <v>2</v>
      </c>
      <c r="C13" s="7"/>
      <c r="D13" s="7"/>
      <c r="E13" s="8"/>
      <c r="F13" s="8"/>
      <c r="G13" s="7"/>
      <c r="H13" s="7"/>
      <c r="I13" s="8"/>
      <c r="J13" s="8"/>
      <c r="K13" s="23">
        <v>1</v>
      </c>
      <c r="L13" s="24">
        <v>0.48</v>
      </c>
      <c r="M13" s="25">
        <v>1</v>
      </c>
      <c r="N13" s="26">
        <v>0.52</v>
      </c>
      <c r="O13" s="7"/>
      <c r="P13" s="7"/>
      <c r="Q13" s="8"/>
      <c r="R13" s="8"/>
      <c r="S13" s="7"/>
      <c r="T13" s="7"/>
    </row>
    <row r="14" spans="1:20" ht="15.75" thickBot="1" x14ac:dyDescent="0.3">
      <c r="A14" s="21" t="s">
        <v>25</v>
      </c>
      <c r="B14" s="22">
        <v>22</v>
      </c>
      <c r="C14" s="7"/>
      <c r="D14" s="7"/>
      <c r="E14" s="8"/>
      <c r="F14" s="8"/>
      <c r="G14" s="7"/>
      <c r="H14" s="7"/>
      <c r="I14" s="8"/>
      <c r="J14" s="8"/>
      <c r="K14" s="23">
        <v>22</v>
      </c>
      <c r="L14" s="24">
        <v>1</v>
      </c>
      <c r="M14" s="8"/>
      <c r="N14" s="8"/>
      <c r="O14" s="7"/>
      <c r="P14" s="7"/>
      <c r="Q14" s="8"/>
      <c r="R14" s="8"/>
      <c r="S14" s="7"/>
      <c r="T14" s="7"/>
    </row>
    <row r="15" spans="1:20" ht="15.75" thickBot="1" x14ac:dyDescent="0.3">
      <c r="A15" s="21" t="s">
        <v>26</v>
      </c>
      <c r="B15" s="22">
        <v>8</v>
      </c>
      <c r="C15" s="7"/>
      <c r="D15" s="7"/>
      <c r="E15" s="25">
        <v>1</v>
      </c>
      <c r="F15" s="26">
        <v>0.05</v>
      </c>
      <c r="G15" s="23">
        <v>1</v>
      </c>
      <c r="H15" s="24">
        <v>0.09</v>
      </c>
      <c r="I15" s="8"/>
      <c r="J15" s="8"/>
      <c r="K15" s="23">
        <v>4</v>
      </c>
      <c r="L15" s="24">
        <v>0.18</v>
      </c>
      <c r="M15" s="25">
        <v>2</v>
      </c>
      <c r="N15" s="26">
        <v>0.68</v>
      </c>
      <c r="O15" s="7"/>
      <c r="P15" s="7"/>
      <c r="Q15" s="8"/>
      <c r="R15" s="8"/>
      <c r="S15" s="7"/>
      <c r="T15" s="7"/>
    </row>
    <row r="16" spans="1:20" ht="15.75" thickBot="1" x14ac:dyDescent="0.3">
      <c r="A16" s="21" t="s">
        <v>27</v>
      </c>
      <c r="B16" s="22">
        <v>5</v>
      </c>
      <c r="C16" s="7"/>
      <c r="D16" s="7"/>
      <c r="E16" s="8"/>
      <c r="F16" s="8"/>
      <c r="G16" s="23">
        <v>2</v>
      </c>
      <c r="H16" s="24">
        <v>0.38</v>
      </c>
      <c r="I16" s="8"/>
      <c r="J16" s="8"/>
      <c r="K16" s="23">
        <v>1</v>
      </c>
      <c r="L16" s="24">
        <v>0.23</v>
      </c>
      <c r="M16" s="25">
        <v>2</v>
      </c>
      <c r="N16" s="26">
        <v>0.39</v>
      </c>
      <c r="O16" s="7"/>
      <c r="P16" s="7"/>
      <c r="Q16" s="8"/>
      <c r="R16" s="8"/>
      <c r="S16" s="7"/>
      <c r="T16" s="7"/>
    </row>
    <row r="17" spans="1:20" ht="15.75" thickBot="1" x14ac:dyDescent="0.3">
      <c r="A17" s="21" t="s">
        <v>28</v>
      </c>
      <c r="B17" s="22">
        <v>5</v>
      </c>
      <c r="C17" s="7"/>
      <c r="D17" s="7"/>
      <c r="E17" s="8"/>
      <c r="F17" s="8"/>
      <c r="G17" s="7"/>
      <c r="H17" s="7"/>
      <c r="I17" s="8"/>
      <c r="J17" s="8"/>
      <c r="K17" s="23">
        <v>3</v>
      </c>
      <c r="L17" s="24">
        <v>0.53</v>
      </c>
      <c r="M17" s="25">
        <v>2</v>
      </c>
      <c r="N17" s="26">
        <v>0.47</v>
      </c>
      <c r="O17" s="7"/>
      <c r="P17" s="7"/>
      <c r="Q17" s="8"/>
      <c r="R17" s="8"/>
      <c r="S17" s="7"/>
      <c r="T17" s="7"/>
    </row>
    <row r="18" spans="1:20" ht="15.75" thickBot="1" x14ac:dyDescent="0.3">
      <c r="A18" s="21" t="s">
        <v>29</v>
      </c>
      <c r="B18" s="22">
        <v>4</v>
      </c>
      <c r="C18" s="7"/>
      <c r="D18" s="7"/>
      <c r="E18" s="8"/>
      <c r="F18" s="8"/>
      <c r="G18" s="7"/>
      <c r="H18" s="7"/>
      <c r="I18" s="8"/>
      <c r="J18" s="8"/>
      <c r="K18" s="23">
        <v>2</v>
      </c>
      <c r="L18" s="24">
        <v>0.52</v>
      </c>
      <c r="M18" s="25">
        <v>2</v>
      </c>
      <c r="N18" s="26">
        <v>0.48</v>
      </c>
      <c r="O18" s="7"/>
      <c r="P18" s="7"/>
      <c r="Q18" s="8"/>
      <c r="R18" s="8"/>
      <c r="S18" s="7"/>
      <c r="T18" s="7"/>
    </row>
    <row r="19" spans="1:20" ht="15.75" thickBot="1" x14ac:dyDescent="0.3">
      <c r="A19" s="21" t="s">
        <v>30</v>
      </c>
      <c r="B19" s="22">
        <v>1</v>
      </c>
      <c r="C19" s="7"/>
      <c r="D19" s="7"/>
      <c r="E19" s="8"/>
      <c r="F19" s="8"/>
      <c r="G19" s="7"/>
      <c r="H19" s="7"/>
      <c r="I19" s="25">
        <v>1</v>
      </c>
      <c r="J19" s="26">
        <v>1</v>
      </c>
      <c r="K19" s="7"/>
      <c r="L19" s="7"/>
      <c r="M19" s="8"/>
      <c r="N19" s="8"/>
      <c r="O19" s="7"/>
      <c r="P19" s="7"/>
      <c r="Q19" s="8"/>
      <c r="R19" s="8"/>
      <c r="S19" s="7"/>
      <c r="T19" s="7"/>
    </row>
    <row r="20" spans="1:20" ht="15.75" thickBot="1" x14ac:dyDescent="0.3">
      <c r="A20" s="21" t="s">
        <v>31</v>
      </c>
      <c r="B20" s="22">
        <v>1</v>
      </c>
      <c r="C20" s="7"/>
      <c r="D20" s="7"/>
      <c r="E20" s="25">
        <v>1</v>
      </c>
      <c r="F20" s="26">
        <v>1</v>
      </c>
      <c r="G20" s="7"/>
      <c r="H20" s="7"/>
      <c r="I20" s="8"/>
      <c r="J20" s="8"/>
      <c r="K20" s="7"/>
      <c r="L20" s="7"/>
      <c r="M20" s="8"/>
      <c r="N20" s="8"/>
      <c r="O20" s="7"/>
      <c r="P20" s="7"/>
      <c r="Q20" s="8"/>
      <c r="R20" s="8"/>
      <c r="S20" s="7"/>
      <c r="T20" s="7"/>
    </row>
    <row r="21" spans="1:20" ht="15.75" thickBot="1" x14ac:dyDescent="0.3">
      <c r="A21" s="21" t="s">
        <v>32</v>
      </c>
      <c r="B21" s="22">
        <v>5</v>
      </c>
      <c r="C21" s="7"/>
      <c r="D21" s="7"/>
      <c r="E21" s="8"/>
      <c r="F21" s="8"/>
      <c r="G21" s="23">
        <v>1</v>
      </c>
      <c r="H21" s="23" t="s">
        <v>64</v>
      </c>
      <c r="I21" s="25">
        <v>1</v>
      </c>
      <c r="J21" s="25" t="s">
        <v>64</v>
      </c>
      <c r="K21" s="7"/>
      <c r="L21" s="7"/>
      <c r="M21" s="25">
        <v>3</v>
      </c>
      <c r="N21" s="26">
        <v>0.99</v>
      </c>
      <c r="O21" s="7"/>
      <c r="P21" s="7"/>
      <c r="Q21" s="8"/>
      <c r="R21" s="8"/>
      <c r="S21" s="7"/>
      <c r="T21" s="7"/>
    </row>
    <row r="22" spans="1:20" ht="15.75" thickBot="1" x14ac:dyDescent="0.3">
      <c r="A22" s="21" t="s">
        <v>33</v>
      </c>
      <c r="B22" s="22">
        <v>21</v>
      </c>
      <c r="C22" s="7"/>
      <c r="D22" s="7"/>
      <c r="E22" s="8"/>
      <c r="F22" s="8"/>
      <c r="G22" s="7"/>
      <c r="H22" s="7"/>
      <c r="I22" s="25">
        <v>1</v>
      </c>
      <c r="J22" s="26">
        <v>0.01</v>
      </c>
      <c r="K22" s="23">
        <v>19</v>
      </c>
      <c r="L22" s="24">
        <v>0.97</v>
      </c>
      <c r="M22" s="8"/>
      <c r="N22" s="8"/>
      <c r="O22" s="7"/>
      <c r="P22" s="7"/>
      <c r="Q22" s="25">
        <v>1</v>
      </c>
      <c r="R22" s="26">
        <v>0.02</v>
      </c>
      <c r="S22" s="7"/>
      <c r="T22" s="7"/>
    </row>
    <row r="23" spans="1:20" ht="15.75" thickBot="1" x14ac:dyDescent="0.3">
      <c r="A23" s="21" t="s">
        <v>34</v>
      </c>
      <c r="B23" s="22">
        <v>5</v>
      </c>
      <c r="C23" s="7"/>
      <c r="D23" s="7"/>
      <c r="E23" s="8"/>
      <c r="F23" s="8"/>
      <c r="G23" s="7"/>
      <c r="H23" s="7"/>
      <c r="I23" s="25">
        <v>3</v>
      </c>
      <c r="J23" s="26">
        <v>0.68</v>
      </c>
      <c r="K23" s="7"/>
      <c r="L23" s="7"/>
      <c r="M23" s="8"/>
      <c r="N23" s="8"/>
      <c r="O23" s="7"/>
      <c r="P23" s="7"/>
      <c r="Q23" s="25">
        <v>2</v>
      </c>
      <c r="R23" s="26">
        <v>0.32</v>
      </c>
      <c r="S23" s="7"/>
      <c r="T23" s="7"/>
    </row>
    <row r="24" spans="1:20" ht="15.75" thickBot="1" x14ac:dyDescent="0.3">
      <c r="A24" s="21" t="s">
        <v>35</v>
      </c>
      <c r="B24" s="22">
        <v>2</v>
      </c>
      <c r="C24" s="7"/>
      <c r="D24" s="7"/>
      <c r="E24" s="8"/>
      <c r="F24" s="8"/>
      <c r="G24" s="7"/>
      <c r="H24" s="7"/>
      <c r="I24" s="8"/>
      <c r="J24" s="8"/>
      <c r="K24" s="23">
        <v>2</v>
      </c>
      <c r="L24" s="24">
        <v>1</v>
      </c>
      <c r="M24" s="8"/>
      <c r="N24" s="8"/>
      <c r="O24" s="7"/>
      <c r="P24" s="7"/>
      <c r="Q24" s="8"/>
      <c r="R24" s="8"/>
      <c r="S24" s="7"/>
      <c r="T24" s="7"/>
    </row>
    <row r="25" spans="1:20" ht="15.75" thickBot="1" x14ac:dyDescent="0.3">
      <c r="A25" s="21" t="s">
        <v>36</v>
      </c>
      <c r="B25" s="22">
        <v>2</v>
      </c>
      <c r="C25" s="7"/>
      <c r="D25" s="7"/>
      <c r="E25" s="8"/>
      <c r="F25" s="8"/>
      <c r="G25" s="23">
        <v>1</v>
      </c>
      <c r="H25" s="24">
        <v>0.17</v>
      </c>
      <c r="I25" s="8"/>
      <c r="J25" s="8"/>
      <c r="K25" s="7"/>
      <c r="L25" s="7"/>
      <c r="M25" s="25">
        <v>1</v>
      </c>
      <c r="N25" s="26">
        <v>0.83</v>
      </c>
      <c r="O25" s="7"/>
      <c r="P25" s="7"/>
      <c r="Q25" s="8"/>
      <c r="R25" s="8"/>
      <c r="S25" s="7"/>
      <c r="T25" s="7"/>
    </row>
    <row r="26" spans="1:20" ht="15.75" thickBot="1" x14ac:dyDescent="0.3">
      <c r="A26" s="21" t="s">
        <v>37</v>
      </c>
      <c r="B26" s="22">
        <v>4</v>
      </c>
      <c r="C26" s="7"/>
      <c r="D26" s="7"/>
      <c r="E26" s="8"/>
      <c r="F26" s="8"/>
      <c r="G26" s="23">
        <v>1</v>
      </c>
      <c r="H26" s="24">
        <v>0.22</v>
      </c>
      <c r="I26" s="8"/>
      <c r="J26" s="8"/>
      <c r="K26" s="23">
        <v>2</v>
      </c>
      <c r="L26" s="24">
        <v>0.47</v>
      </c>
      <c r="M26" s="25">
        <v>1</v>
      </c>
      <c r="N26" s="26">
        <v>0.32</v>
      </c>
      <c r="O26" s="7"/>
      <c r="P26" s="7"/>
      <c r="Q26" s="8"/>
      <c r="R26" s="8"/>
      <c r="S26" s="7"/>
      <c r="T26" s="7"/>
    </row>
    <row r="27" spans="1:20" ht="15.75" thickBot="1" x14ac:dyDescent="0.3">
      <c r="A27" s="21" t="s">
        <v>38</v>
      </c>
      <c r="B27" s="22">
        <v>5</v>
      </c>
      <c r="C27" s="7"/>
      <c r="D27" s="7"/>
      <c r="E27" s="8"/>
      <c r="F27" s="8"/>
      <c r="G27" s="7"/>
      <c r="H27" s="7"/>
      <c r="I27" s="8"/>
      <c r="J27" s="8"/>
      <c r="K27" s="23">
        <v>3</v>
      </c>
      <c r="L27" s="24">
        <v>0.55000000000000004</v>
      </c>
      <c r="M27" s="25">
        <v>2</v>
      </c>
      <c r="N27" s="26">
        <v>0.45</v>
      </c>
      <c r="O27" s="7"/>
      <c r="P27" s="7"/>
      <c r="Q27" s="8"/>
      <c r="R27" s="8"/>
      <c r="S27" s="7"/>
      <c r="T27" s="7"/>
    </row>
    <row r="28" spans="1:20" ht="15.75" thickBot="1" x14ac:dyDescent="0.3">
      <c r="A28" s="21" t="s">
        <v>39</v>
      </c>
      <c r="B28" s="22">
        <v>110</v>
      </c>
      <c r="C28" s="23">
        <v>16</v>
      </c>
      <c r="D28" s="24">
        <v>0.15</v>
      </c>
      <c r="E28" s="8"/>
      <c r="F28" s="8"/>
      <c r="G28" s="23">
        <v>2</v>
      </c>
      <c r="H28" s="23" t="s">
        <v>64</v>
      </c>
      <c r="I28" s="25">
        <v>3</v>
      </c>
      <c r="J28" s="26">
        <v>0.01</v>
      </c>
      <c r="K28" s="23">
        <v>63</v>
      </c>
      <c r="L28" s="24">
        <v>0.81</v>
      </c>
      <c r="M28" s="8"/>
      <c r="N28" s="8"/>
      <c r="O28" s="23">
        <v>25</v>
      </c>
      <c r="P28" s="24">
        <v>0.02</v>
      </c>
      <c r="Q28" s="25">
        <v>1</v>
      </c>
      <c r="R28" s="25" t="s">
        <v>64</v>
      </c>
      <c r="S28" s="7"/>
      <c r="T28" s="7"/>
    </row>
    <row r="29" spans="1:20" ht="15.75" thickBot="1" x14ac:dyDescent="0.3">
      <c r="A29" s="21" t="s">
        <v>40</v>
      </c>
      <c r="B29" s="22">
        <v>1</v>
      </c>
      <c r="C29" s="7"/>
      <c r="D29" s="7"/>
      <c r="E29" s="8"/>
      <c r="F29" s="8"/>
      <c r="G29" s="7"/>
      <c r="H29" s="7"/>
      <c r="I29" s="25">
        <v>1</v>
      </c>
      <c r="J29" s="26">
        <v>1</v>
      </c>
      <c r="K29" s="7"/>
      <c r="L29" s="7"/>
      <c r="M29" s="8"/>
      <c r="N29" s="8"/>
      <c r="O29" s="7"/>
      <c r="P29" s="7"/>
      <c r="Q29" s="8"/>
      <c r="R29" s="8"/>
      <c r="S29" s="7"/>
      <c r="T29" s="7"/>
    </row>
    <row r="30" spans="1:20" ht="15.75" thickBot="1" x14ac:dyDescent="0.3">
      <c r="A30" s="21" t="s">
        <v>41</v>
      </c>
      <c r="B30" s="22">
        <v>2</v>
      </c>
      <c r="C30" s="7"/>
      <c r="D30" s="7"/>
      <c r="E30" s="8"/>
      <c r="F30" s="8"/>
      <c r="G30" s="7"/>
      <c r="H30" s="7"/>
      <c r="I30" s="8"/>
      <c r="J30" s="8"/>
      <c r="K30" s="23">
        <v>2</v>
      </c>
      <c r="L30" s="24">
        <v>1</v>
      </c>
      <c r="M30" s="8"/>
      <c r="N30" s="8"/>
      <c r="O30" s="7"/>
      <c r="P30" s="7"/>
      <c r="Q30" s="8"/>
      <c r="R30" s="8"/>
      <c r="S30" s="7"/>
      <c r="T30" s="7"/>
    </row>
    <row r="31" spans="1:20" ht="15.75" thickBot="1" x14ac:dyDescent="0.3">
      <c r="A31" s="21" t="s">
        <v>42</v>
      </c>
      <c r="B31" s="22">
        <v>2</v>
      </c>
      <c r="C31" s="7"/>
      <c r="D31" s="7"/>
      <c r="E31" s="8"/>
      <c r="F31" s="8"/>
      <c r="G31" s="7"/>
      <c r="H31" s="7"/>
      <c r="I31" s="25">
        <v>2</v>
      </c>
      <c r="J31" s="26">
        <v>1</v>
      </c>
      <c r="K31" s="7"/>
      <c r="L31" s="7"/>
      <c r="M31" s="8"/>
      <c r="N31" s="8"/>
      <c r="O31" s="7"/>
      <c r="P31" s="7"/>
      <c r="Q31" s="8"/>
      <c r="R31" s="8"/>
      <c r="S31" s="7"/>
      <c r="T31" s="7"/>
    </row>
    <row r="32" spans="1:20" ht="15.75" thickBot="1" x14ac:dyDescent="0.3">
      <c r="A32" s="21" t="s">
        <v>43</v>
      </c>
      <c r="B32" s="22">
        <v>1</v>
      </c>
      <c r="C32" s="7"/>
      <c r="D32" s="7"/>
      <c r="E32" s="8"/>
      <c r="F32" s="8"/>
      <c r="G32" s="23">
        <v>1</v>
      </c>
      <c r="H32" s="24">
        <v>1</v>
      </c>
      <c r="I32" s="8"/>
      <c r="J32" s="8"/>
      <c r="K32" s="7"/>
      <c r="L32" s="7"/>
      <c r="M32" s="8"/>
      <c r="N32" s="8"/>
      <c r="O32" s="7"/>
      <c r="P32" s="7"/>
      <c r="Q32" s="8"/>
      <c r="R32" s="8"/>
      <c r="S32" s="7"/>
      <c r="T32" s="7"/>
    </row>
    <row r="33" spans="1:20" ht="15.75" thickBot="1" x14ac:dyDescent="0.3">
      <c r="A33" s="21" t="s">
        <v>44</v>
      </c>
      <c r="B33" s="22">
        <v>6</v>
      </c>
      <c r="C33" s="23">
        <v>1</v>
      </c>
      <c r="D33" s="24">
        <v>0.21</v>
      </c>
      <c r="E33" s="8"/>
      <c r="F33" s="8"/>
      <c r="G33" s="23">
        <v>2</v>
      </c>
      <c r="H33" s="24">
        <v>0.44</v>
      </c>
      <c r="I33" s="8"/>
      <c r="J33" s="8"/>
      <c r="K33" s="7"/>
      <c r="L33" s="7"/>
      <c r="M33" s="25">
        <v>3</v>
      </c>
      <c r="N33" s="26">
        <v>0.36</v>
      </c>
      <c r="O33" s="7"/>
      <c r="P33" s="7"/>
      <c r="Q33" s="8"/>
      <c r="R33" s="8"/>
      <c r="S33" s="7"/>
      <c r="T33" s="7"/>
    </row>
    <row r="34" spans="1:20" ht="15.75" thickBot="1" x14ac:dyDescent="0.3">
      <c r="A34" s="21" t="s">
        <v>289</v>
      </c>
      <c r="B34" s="22">
        <v>27</v>
      </c>
      <c r="C34" s="23">
        <v>12</v>
      </c>
      <c r="D34" s="24">
        <v>0.54</v>
      </c>
      <c r="E34" s="8"/>
      <c r="F34" s="8"/>
      <c r="G34" s="23">
        <v>3</v>
      </c>
      <c r="H34" s="24">
        <v>0.11</v>
      </c>
      <c r="I34" s="25">
        <v>3</v>
      </c>
      <c r="J34" s="26">
        <v>0.17</v>
      </c>
      <c r="K34" s="23">
        <v>4</v>
      </c>
      <c r="L34" s="24">
        <v>0.09</v>
      </c>
      <c r="M34" s="25">
        <v>4</v>
      </c>
      <c r="N34" s="26">
        <v>0.08</v>
      </c>
      <c r="O34" s="7"/>
      <c r="P34" s="7"/>
      <c r="Q34" s="25">
        <v>1</v>
      </c>
      <c r="R34" s="26">
        <v>0.01</v>
      </c>
      <c r="S34" s="7"/>
      <c r="T34" s="7"/>
    </row>
    <row r="35" spans="1:20" ht="15.75" thickBot="1" x14ac:dyDescent="0.3">
      <c r="A35" s="21" t="s">
        <v>45</v>
      </c>
      <c r="B35" s="22">
        <v>5</v>
      </c>
      <c r="C35" s="23">
        <v>5</v>
      </c>
      <c r="D35" s="24">
        <v>1</v>
      </c>
      <c r="E35" s="8"/>
      <c r="F35" s="8"/>
      <c r="G35" s="7"/>
      <c r="H35" s="7"/>
      <c r="I35" s="8"/>
      <c r="J35" s="8"/>
      <c r="K35" s="7"/>
      <c r="L35" s="7"/>
      <c r="M35" s="8"/>
      <c r="N35" s="8"/>
      <c r="O35" s="7"/>
      <c r="P35" s="7"/>
      <c r="Q35" s="8"/>
      <c r="R35" s="8"/>
      <c r="S35" s="7"/>
      <c r="T35" s="7"/>
    </row>
    <row r="36" spans="1:20" ht="15.75" thickBot="1" x14ac:dyDescent="0.3">
      <c r="A36" s="21" t="s">
        <v>46</v>
      </c>
      <c r="B36" s="22">
        <v>39</v>
      </c>
      <c r="C36" s="23">
        <v>18</v>
      </c>
      <c r="D36" s="23" t="s">
        <v>292</v>
      </c>
      <c r="E36" s="8"/>
      <c r="F36" s="8"/>
      <c r="G36" s="23">
        <v>2</v>
      </c>
      <c r="H36" s="23" t="s">
        <v>64</v>
      </c>
      <c r="I36" s="25">
        <v>8</v>
      </c>
      <c r="J36" s="26">
        <v>0.16</v>
      </c>
      <c r="K36" s="7"/>
      <c r="L36" s="7"/>
      <c r="M36" s="25">
        <v>2</v>
      </c>
      <c r="N36" s="26">
        <v>0.03</v>
      </c>
      <c r="O36" s="7"/>
      <c r="P36" s="7"/>
      <c r="Q36" s="25">
        <v>4</v>
      </c>
      <c r="R36" s="26">
        <v>0.35</v>
      </c>
      <c r="S36" s="23">
        <v>5</v>
      </c>
      <c r="T36" s="23" t="s">
        <v>293</v>
      </c>
    </row>
    <row r="37" spans="1:20" ht="15.75" thickBot="1" x14ac:dyDescent="0.3">
      <c r="A37" s="21" t="s">
        <v>47</v>
      </c>
      <c r="B37" s="22">
        <v>18</v>
      </c>
      <c r="C37" s="23">
        <v>2</v>
      </c>
      <c r="D37" s="24">
        <v>0.13</v>
      </c>
      <c r="E37" s="25">
        <v>1</v>
      </c>
      <c r="F37" s="26">
        <v>0.03</v>
      </c>
      <c r="G37" s="23">
        <v>7</v>
      </c>
      <c r="H37" s="24">
        <v>0.42</v>
      </c>
      <c r="I37" s="25">
        <v>1</v>
      </c>
      <c r="J37" s="26">
        <v>0.17</v>
      </c>
      <c r="K37" s="7"/>
      <c r="L37" s="7"/>
      <c r="M37" s="8"/>
      <c r="N37" s="8"/>
      <c r="O37" s="23">
        <v>7</v>
      </c>
      <c r="P37" s="24">
        <v>0.25</v>
      </c>
      <c r="Q37" s="8"/>
      <c r="R37" s="8"/>
      <c r="S37" s="7"/>
      <c r="T37" s="7"/>
    </row>
    <row r="38" spans="1:20" ht="15.75" thickBot="1" x14ac:dyDescent="0.3">
      <c r="A38" s="21" t="s">
        <v>48</v>
      </c>
      <c r="B38" s="22">
        <v>6</v>
      </c>
      <c r="C38" s="7"/>
      <c r="D38" s="7"/>
      <c r="E38" s="8"/>
      <c r="F38" s="8"/>
      <c r="G38" s="23">
        <v>1</v>
      </c>
      <c r="H38" s="24">
        <v>0.11</v>
      </c>
      <c r="I38" s="25">
        <v>1</v>
      </c>
      <c r="J38" s="26">
        <v>0.23</v>
      </c>
      <c r="K38" s="7"/>
      <c r="L38" s="7"/>
      <c r="M38" s="25">
        <v>1</v>
      </c>
      <c r="N38" s="26">
        <v>0.13</v>
      </c>
      <c r="O38" s="23">
        <v>3</v>
      </c>
      <c r="P38" s="24">
        <v>0.54</v>
      </c>
      <c r="Q38" s="8"/>
      <c r="R38" s="8"/>
      <c r="S38" s="7"/>
      <c r="T38" s="7"/>
    </row>
    <row r="39" spans="1:20" ht="15.75" thickBot="1" x14ac:dyDescent="0.3">
      <c r="A39" s="21" t="s">
        <v>49</v>
      </c>
      <c r="B39" s="22">
        <v>4</v>
      </c>
      <c r="C39" s="23">
        <v>1</v>
      </c>
      <c r="D39" s="24">
        <v>0.16</v>
      </c>
      <c r="E39" s="8"/>
      <c r="F39" s="8"/>
      <c r="G39" s="23">
        <v>2</v>
      </c>
      <c r="H39" s="24">
        <v>0.38</v>
      </c>
      <c r="I39" s="8"/>
      <c r="J39" s="8"/>
      <c r="K39" s="23">
        <v>1</v>
      </c>
      <c r="L39" s="24">
        <v>0.46</v>
      </c>
      <c r="M39" s="8"/>
      <c r="N39" s="8"/>
      <c r="O39" s="7"/>
      <c r="P39" s="7"/>
      <c r="Q39" s="8"/>
      <c r="R39" s="8"/>
      <c r="S39" s="7"/>
      <c r="T39" s="7"/>
    </row>
    <row r="40" spans="1:20" ht="15.75" thickBot="1" x14ac:dyDescent="0.3">
      <c r="A40" s="21" t="s">
        <v>50</v>
      </c>
      <c r="B40" s="22">
        <v>3</v>
      </c>
      <c r="C40" s="7"/>
      <c r="D40" s="7"/>
      <c r="E40" s="25">
        <v>1</v>
      </c>
      <c r="F40" s="26">
        <v>0.13</v>
      </c>
      <c r="G40" s="7"/>
      <c r="H40" s="7"/>
      <c r="I40" s="25">
        <v>2</v>
      </c>
      <c r="J40" s="26">
        <v>0.87</v>
      </c>
      <c r="K40" s="7"/>
      <c r="L40" s="7"/>
      <c r="M40" s="8"/>
      <c r="N40" s="8"/>
      <c r="O40" s="7"/>
      <c r="P40" s="7"/>
      <c r="Q40" s="8"/>
      <c r="R40" s="8"/>
      <c r="S40" s="7"/>
      <c r="T40" s="7"/>
    </row>
    <row r="41" spans="1:20" ht="15.75" thickBot="1" x14ac:dyDescent="0.3">
      <c r="A41" s="21" t="s">
        <v>51</v>
      </c>
      <c r="B41" s="22">
        <v>1</v>
      </c>
      <c r="C41" s="7"/>
      <c r="D41" s="7"/>
      <c r="E41" s="8"/>
      <c r="F41" s="8"/>
      <c r="G41" s="23">
        <v>1</v>
      </c>
      <c r="H41" s="24">
        <v>1</v>
      </c>
      <c r="I41" s="8"/>
      <c r="J41" s="8"/>
      <c r="K41" s="7"/>
      <c r="L41" s="7"/>
      <c r="M41" s="8"/>
      <c r="N41" s="8"/>
      <c r="O41" s="7"/>
      <c r="P41" s="7"/>
      <c r="Q41" s="8"/>
      <c r="R41" s="8"/>
      <c r="S41" s="7"/>
      <c r="T41" s="7"/>
    </row>
    <row r="42" spans="1:20" ht="15.75" thickBot="1" x14ac:dyDescent="0.3">
      <c r="A42" s="21" t="s">
        <v>52</v>
      </c>
      <c r="B42" s="22">
        <v>1</v>
      </c>
      <c r="C42" s="7"/>
      <c r="D42" s="7"/>
      <c r="E42" s="8"/>
      <c r="F42" s="8"/>
      <c r="G42" s="7"/>
      <c r="H42" s="7"/>
      <c r="I42" s="8"/>
      <c r="J42" s="8"/>
      <c r="K42" s="23">
        <v>1</v>
      </c>
      <c r="L42" s="24">
        <v>1</v>
      </c>
      <c r="M42" s="8"/>
      <c r="N42" s="8"/>
      <c r="O42" s="7"/>
      <c r="P42" s="7"/>
      <c r="Q42" s="8"/>
      <c r="R42" s="8"/>
      <c r="S42" s="7"/>
      <c r="T42" s="7"/>
    </row>
    <row r="43" spans="1:20" ht="15.75" thickBot="1" x14ac:dyDescent="0.3">
      <c r="A43" s="21" t="s">
        <v>53</v>
      </c>
      <c r="B43" s="22">
        <v>1</v>
      </c>
      <c r="C43" s="7"/>
      <c r="D43" s="7"/>
      <c r="E43" s="8"/>
      <c r="F43" s="8"/>
      <c r="G43" s="23">
        <v>1</v>
      </c>
      <c r="H43" s="24">
        <v>1</v>
      </c>
      <c r="I43" s="8"/>
      <c r="J43" s="8"/>
      <c r="K43" s="7"/>
      <c r="L43" s="7"/>
      <c r="M43" s="8"/>
      <c r="N43" s="8"/>
      <c r="O43" s="7"/>
      <c r="P43" s="7"/>
      <c r="Q43" s="8"/>
      <c r="R43" s="8"/>
      <c r="S43" s="7"/>
      <c r="T43" s="7"/>
    </row>
    <row r="44" spans="1:20" ht="15.75" thickBot="1" x14ac:dyDescent="0.3">
      <c r="A44" s="21" t="s">
        <v>54</v>
      </c>
      <c r="B44" s="22">
        <v>1</v>
      </c>
      <c r="C44" s="7"/>
      <c r="D44" s="7"/>
      <c r="E44" s="8"/>
      <c r="F44" s="8"/>
      <c r="G44" s="7"/>
      <c r="H44" s="7"/>
      <c r="I44" s="25">
        <v>1</v>
      </c>
      <c r="J44" s="26">
        <v>1</v>
      </c>
      <c r="K44" s="7"/>
      <c r="L44" s="7"/>
      <c r="M44" s="8"/>
      <c r="N44" s="8"/>
      <c r="O44" s="7"/>
      <c r="P44" s="7"/>
      <c r="Q44" s="8"/>
      <c r="R44" s="8"/>
      <c r="S44" s="7"/>
      <c r="T44" s="7"/>
    </row>
    <row r="45" spans="1:20" ht="15.75" thickBot="1" x14ac:dyDescent="0.3">
      <c r="A45" s="21" t="s">
        <v>55</v>
      </c>
      <c r="B45" s="22">
        <v>2</v>
      </c>
      <c r="C45" s="7"/>
      <c r="D45" s="7"/>
      <c r="E45" s="8"/>
      <c r="F45" s="8"/>
      <c r="G45" s="7"/>
      <c r="H45" s="7"/>
      <c r="I45" s="25">
        <v>2</v>
      </c>
      <c r="J45" s="26">
        <v>1</v>
      </c>
      <c r="K45" s="7"/>
      <c r="L45" s="7"/>
      <c r="M45" s="8"/>
      <c r="N45" s="8"/>
      <c r="O45" s="7"/>
      <c r="P45" s="7"/>
      <c r="Q45" s="8"/>
      <c r="R45" s="8"/>
      <c r="S45" s="7"/>
      <c r="T45" s="7"/>
    </row>
    <row r="46" spans="1:20" ht="15.75" thickBot="1" x14ac:dyDescent="0.3">
      <c r="A46" s="21" t="s">
        <v>291</v>
      </c>
      <c r="B46" s="22">
        <v>8</v>
      </c>
      <c r="C46" s="23">
        <v>4</v>
      </c>
      <c r="D46" s="24">
        <v>0.53</v>
      </c>
      <c r="E46" s="25">
        <v>1</v>
      </c>
      <c r="F46" s="26">
        <v>0.17</v>
      </c>
      <c r="G46" s="23">
        <v>3</v>
      </c>
      <c r="H46" s="24">
        <v>0.28999999999999998</v>
      </c>
      <c r="I46" s="8"/>
      <c r="J46" s="8"/>
      <c r="K46" s="7"/>
      <c r="L46" s="7"/>
      <c r="M46" s="8"/>
      <c r="N46" s="8"/>
      <c r="O46" s="7"/>
      <c r="P46" s="7"/>
      <c r="Q46" s="8"/>
      <c r="R46" s="8"/>
      <c r="S46" s="7"/>
      <c r="T46" s="7"/>
    </row>
    <row r="47" spans="1:20" ht="15.75" thickBot="1" x14ac:dyDescent="0.3">
      <c r="A47" s="21" t="s">
        <v>56</v>
      </c>
      <c r="B47" s="22">
        <v>1</v>
      </c>
      <c r="C47" s="7"/>
      <c r="D47" s="7"/>
      <c r="E47" s="8"/>
      <c r="F47" s="8"/>
      <c r="G47" s="7"/>
      <c r="H47" s="7"/>
      <c r="I47" s="8"/>
      <c r="J47" s="8"/>
      <c r="K47" s="23">
        <v>1</v>
      </c>
      <c r="L47" s="24">
        <v>1</v>
      </c>
      <c r="M47" s="8"/>
      <c r="N47" s="8"/>
      <c r="O47" s="7"/>
      <c r="P47" s="7"/>
      <c r="Q47" s="8"/>
      <c r="R47" s="8"/>
      <c r="S47" s="7"/>
      <c r="T47" s="7"/>
    </row>
    <row r="48" spans="1:20" ht="15.75" thickBot="1" x14ac:dyDescent="0.3">
      <c r="A48" s="21" t="s">
        <v>57</v>
      </c>
      <c r="B48" s="22">
        <v>9</v>
      </c>
      <c r="C48" s="23">
        <v>1</v>
      </c>
      <c r="D48" s="24">
        <v>0.68</v>
      </c>
      <c r="E48" s="8"/>
      <c r="F48" s="8"/>
      <c r="G48" s="7"/>
      <c r="H48" s="7"/>
      <c r="I48" s="25">
        <v>5</v>
      </c>
      <c r="J48" s="26">
        <v>0.28999999999999998</v>
      </c>
      <c r="K48" s="23">
        <v>1</v>
      </c>
      <c r="L48" s="23" t="s">
        <v>64</v>
      </c>
      <c r="M48" s="8"/>
      <c r="N48" s="8"/>
      <c r="O48" s="7"/>
      <c r="P48" s="7"/>
      <c r="Q48" s="8"/>
      <c r="R48" s="8"/>
      <c r="S48" s="23">
        <v>2</v>
      </c>
      <c r="T48" s="24">
        <v>0.02</v>
      </c>
    </row>
    <row r="49" spans="1:20" ht="15.75" thickBot="1" x14ac:dyDescent="0.3">
      <c r="A49" s="21" t="s">
        <v>58</v>
      </c>
      <c r="B49" s="22">
        <v>1</v>
      </c>
      <c r="C49" s="23">
        <v>1</v>
      </c>
      <c r="D49" s="24">
        <v>1</v>
      </c>
      <c r="E49" s="8"/>
      <c r="F49" s="8"/>
      <c r="G49" s="7"/>
      <c r="H49" s="7"/>
      <c r="I49" s="8"/>
      <c r="J49" s="8"/>
      <c r="K49" s="7"/>
      <c r="L49" s="7"/>
      <c r="M49" s="8"/>
      <c r="N49" s="8"/>
      <c r="O49" s="7"/>
      <c r="P49" s="7"/>
      <c r="Q49" s="8"/>
      <c r="R49" s="8"/>
      <c r="S49" s="7"/>
      <c r="T49" s="7"/>
    </row>
    <row r="50" spans="1:20" ht="15.75" thickBot="1" x14ac:dyDescent="0.3">
      <c r="A50" s="21" t="s">
        <v>59</v>
      </c>
      <c r="B50" s="22">
        <v>2</v>
      </c>
      <c r="C50" s="23">
        <v>1</v>
      </c>
      <c r="D50" s="24">
        <v>0.94</v>
      </c>
      <c r="E50" s="8"/>
      <c r="F50" s="8"/>
      <c r="G50" s="7"/>
      <c r="H50" s="7"/>
      <c r="I50" s="25">
        <v>1</v>
      </c>
      <c r="J50" s="26">
        <v>0.06</v>
      </c>
      <c r="K50" s="7"/>
      <c r="L50" s="7"/>
      <c r="M50" s="8"/>
      <c r="N50" s="8"/>
      <c r="O50" s="7"/>
      <c r="P50" s="7"/>
      <c r="Q50" s="8"/>
      <c r="R50" s="8"/>
      <c r="S50" s="7"/>
      <c r="T50" s="7"/>
    </row>
    <row r="51" spans="1:20" x14ac:dyDescent="0.25">
      <c r="A51" s="68"/>
    </row>
    <row r="52" spans="1:20" x14ac:dyDescent="0.25">
      <c r="A52" s="68"/>
    </row>
  </sheetData>
  <mergeCells count="11">
    <mergeCell ref="K3:L3"/>
    <mergeCell ref="M3:N3"/>
    <mergeCell ref="O3:P3"/>
    <mergeCell ref="Q3:R3"/>
    <mergeCell ref="S3:T3"/>
    <mergeCell ref="I3:J3"/>
    <mergeCell ref="A3:A4"/>
    <mergeCell ref="B3:B4"/>
    <mergeCell ref="C3:D3"/>
    <mergeCell ref="E3:F3"/>
    <mergeCell ref="G3:H3"/>
  </mergeCells>
  <pageMargins left="0.7" right="0.7" top="0.75" bottom="0.75" header="0.3" footer="0.3"/>
  <headerFooter>
    <oddHeader>&amp;C&amp;"Calibri"&amp;10&amp;K0000FF OFFICIAL&amp;1#_x000D_</oddHeader>
    <oddFooter>&amp;C_x000D_&amp;1#&amp;"Calibri"&amp;10&amp;K0000FF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I57"/>
  <sheetViews>
    <sheetView workbookViewId="0">
      <selection activeCell="O40" sqref="O40"/>
    </sheetView>
  </sheetViews>
  <sheetFormatPr defaultRowHeight="15" x14ac:dyDescent="0.25"/>
  <cols>
    <col min="1" max="1" width="39.7109375" customWidth="1"/>
    <col min="3" max="9" width="12.85546875" customWidth="1"/>
  </cols>
  <sheetData>
    <row r="1" spans="1:9" x14ac:dyDescent="0.25">
      <c r="A1" s="16" t="s">
        <v>296</v>
      </c>
    </row>
    <row r="2" spans="1:9" ht="15.75" thickBot="1" x14ac:dyDescent="0.3"/>
    <row r="3" spans="1:9" ht="77.25" thickBot="1" x14ac:dyDescent="0.3">
      <c r="A3" s="2" t="s">
        <v>5</v>
      </c>
      <c r="B3" s="34" t="s">
        <v>6</v>
      </c>
      <c r="C3" s="13" t="s">
        <v>7</v>
      </c>
      <c r="D3" s="14" t="s">
        <v>8</v>
      </c>
      <c r="E3" s="15" t="s">
        <v>11</v>
      </c>
      <c r="F3" s="14" t="s">
        <v>12</v>
      </c>
      <c r="G3" s="15" t="s">
        <v>13</v>
      </c>
      <c r="H3" s="14" t="s">
        <v>14</v>
      </c>
      <c r="I3" s="15" t="s">
        <v>15</v>
      </c>
    </row>
    <row r="4" spans="1:9" ht="15.75" thickBot="1" x14ac:dyDescent="0.3">
      <c r="A4" s="21" t="s">
        <v>261</v>
      </c>
      <c r="B4" s="64">
        <v>20</v>
      </c>
      <c r="C4" s="28">
        <v>9184450</v>
      </c>
      <c r="D4" s="10">
        <v>2150</v>
      </c>
      <c r="E4" s="11">
        <v>55</v>
      </c>
      <c r="F4" s="10">
        <v>7147012</v>
      </c>
      <c r="G4" s="8"/>
      <c r="H4" s="7"/>
      <c r="I4" s="12">
        <v>2035234</v>
      </c>
    </row>
    <row r="5" spans="1:9" ht="15.75" thickBot="1" x14ac:dyDescent="0.3">
      <c r="A5" s="21" t="s">
        <v>66</v>
      </c>
      <c r="B5" s="64">
        <v>0.1</v>
      </c>
      <c r="C5" s="29">
        <v>55.17</v>
      </c>
      <c r="D5" s="27">
        <v>15.49</v>
      </c>
      <c r="E5" s="11">
        <v>1.47</v>
      </c>
      <c r="F5" s="27">
        <v>38.21</v>
      </c>
      <c r="G5" s="8"/>
      <c r="H5" s="7"/>
      <c r="I5" s="8"/>
    </row>
    <row r="6" spans="1:9" ht="15.75" thickBot="1" x14ac:dyDescent="0.3">
      <c r="A6" s="21" t="s">
        <v>18</v>
      </c>
      <c r="B6" s="64">
        <v>5</v>
      </c>
      <c r="C6" s="29">
        <v>533.53</v>
      </c>
      <c r="D6" s="27">
        <v>23.77</v>
      </c>
      <c r="E6" s="11">
        <v>21.73</v>
      </c>
      <c r="F6" s="27">
        <v>488.03</v>
      </c>
      <c r="G6" s="8"/>
      <c r="H6" s="7"/>
      <c r="I6" s="8"/>
    </row>
    <row r="7" spans="1:9" ht="15.75" thickBot="1" x14ac:dyDescent="0.3">
      <c r="A7" s="21" t="s">
        <v>67</v>
      </c>
      <c r="B7" s="64">
        <v>0.1</v>
      </c>
      <c r="C7" s="29">
        <v>82.48</v>
      </c>
      <c r="D7" s="7"/>
      <c r="E7" s="8"/>
      <c r="F7" s="27">
        <v>82.48</v>
      </c>
      <c r="G7" s="8"/>
      <c r="H7" s="7"/>
      <c r="I7" s="8"/>
    </row>
    <row r="8" spans="1:9" ht="15.75" thickBot="1" x14ac:dyDescent="0.3">
      <c r="A8" s="21" t="s">
        <v>68</v>
      </c>
      <c r="B8" s="64">
        <v>1E-3</v>
      </c>
      <c r="C8" s="29">
        <v>333.31</v>
      </c>
      <c r="D8" s="7"/>
      <c r="E8" s="8"/>
      <c r="F8" s="7"/>
      <c r="G8" s="8"/>
      <c r="H8" s="27">
        <v>333.31</v>
      </c>
      <c r="I8" s="8"/>
    </row>
    <row r="9" spans="1:9" ht="15.75" thickBot="1" x14ac:dyDescent="0.3">
      <c r="A9" s="21" t="s">
        <v>19</v>
      </c>
      <c r="B9" s="64">
        <v>10</v>
      </c>
      <c r="C9" s="29">
        <v>886</v>
      </c>
      <c r="D9" s="27">
        <v>686</v>
      </c>
      <c r="E9" s="11">
        <v>200</v>
      </c>
      <c r="F9" s="7"/>
      <c r="G9" s="8"/>
      <c r="H9" s="7"/>
      <c r="I9" s="8"/>
    </row>
    <row r="10" spans="1:9" ht="15.75" thickBot="1" x14ac:dyDescent="0.3">
      <c r="A10" s="21" t="s">
        <v>69</v>
      </c>
      <c r="B10" s="64">
        <v>0.1</v>
      </c>
      <c r="C10" s="29">
        <v>10.85</v>
      </c>
      <c r="D10" s="7"/>
      <c r="E10" s="8"/>
      <c r="F10" s="27">
        <v>10.85</v>
      </c>
      <c r="G10" s="8"/>
      <c r="H10" s="7"/>
      <c r="I10" s="8"/>
    </row>
    <row r="11" spans="1:9" ht="15.75" thickBot="1" x14ac:dyDescent="0.3">
      <c r="A11" s="21" t="s">
        <v>70</v>
      </c>
      <c r="B11" s="64">
        <v>1</v>
      </c>
      <c r="C11" s="29">
        <v>1.0900000000000001</v>
      </c>
      <c r="D11" s="7"/>
      <c r="E11" s="8"/>
      <c r="F11" s="27">
        <v>1.0900000000000001</v>
      </c>
      <c r="G11" s="8"/>
      <c r="H11" s="7"/>
      <c r="I11" s="8"/>
    </row>
    <row r="12" spans="1:9" ht="15.75" thickBot="1" x14ac:dyDescent="0.3">
      <c r="A12" s="21" t="s">
        <v>71</v>
      </c>
      <c r="B12" s="64">
        <v>0.1</v>
      </c>
      <c r="C12" s="29">
        <v>0.65</v>
      </c>
      <c r="D12" s="7"/>
      <c r="E12" s="8"/>
      <c r="F12" s="27">
        <v>0.65</v>
      </c>
      <c r="G12" s="8"/>
      <c r="H12" s="7"/>
      <c r="I12" s="8"/>
    </row>
    <row r="13" spans="1:9" ht="15.75" thickBot="1" x14ac:dyDescent="0.3">
      <c r="A13" s="21" t="s">
        <v>21</v>
      </c>
      <c r="B13" s="64">
        <v>1</v>
      </c>
      <c r="C13" s="29">
        <v>64.88</v>
      </c>
      <c r="D13" s="27">
        <v>2.7</v>
      </c>
      <c r="E13" s="11">
        <v>11.89</v>
      </c>
      <c r="F13" s="27">
        <v>37.29</v>
      </c>
      <c r="G13" s="8"/>
      <c r="H13" s="7"/>
      <c r="I13" s="11">
        <v>13</v>
      </c>
    </row>
    <row r="14" spans="1:9" ht="15.75" thickBot="1" x14ac:dyDescent="0.3">
      <c r="A14" s="21" t="s">
        <v>72</v>
      </c>
      <c r="B14" s="63">
        <v>2000000</v>
      </c>
      <c r="C14" s="28">
        <v>55000000</v>
      </c>
      <c r="D14" s="7"/>
      <c r="E14" s="12">
        <v>2970000</v>
      </c>
      <c r="F14" s="10">
        <v>52030000</v>
      </c>
      <c r="G14" s="8"/>
      <c r="H14" s="7"/>
      <c r="I14" s="8"/>
    </row>
    <row r="15" spans="1:9" ht="15.75" thickBot="1" x14ac:dyDescent="0.3">
      <c r="A15" s="21" t="s">
        <v>73</v>
      </c>
      <c r="B15" s="64">
        <v>5</v>
      </c>
      <c r="C15" s="29">
        <v>81.510000000000005</v>
      </c>
      <c r="D15" s="7"/>
      <c r="E15" s="11">
        <v>45.6</v>
      </c>
      <c r="F15" s="27">
        <v>35.909999999999997</v>
      </c>
      <c r="G15" s="8"/>
      <c r="H15" s="7"/>
      <c r="I15" s="8"/>
    </row>
    <row r="16" spans="1:9" ht="15.75" thickBot="1" x14ac:dyDescent="0.3">
      <c r="A16" s="21" t="s">
        <v>26</v>
      </c>
      <c r="B16" s="64">
        <v>20</v>
      </c>
      <c r="C16" s="29">
        <v>711</v>
      </c>
      <c r="D16" s="7"/>
      <c r="E16" s="11">
        <v>48</v>
      </c>
      <c r="F16" s="27">
        <v>441</v>
      </c>
      <c r="G16" s="8"/>
      <c r="H16" s="7"/>
      <c r="I16" s="11">
        <v>222</v>
      </c>
    </row>
    <row r="17" spans="1:9" ht="15.75" thickBot="1" x14ac:dyDescent="0.3">
      <c r="A17" s="21" t="s">
        <v>27</v>
      </c>
      <c r="B17" s="64">
        <v>20</v>
      </c>
      <c r="C17" s="28">
        <v>54578</v>
      </c>
      <c r="D17" s="27">
        <v>65</v>
      </c>
      <c r="E17" s="11">
        <v>300</v>
      </c>
      <c r="F17" s="10">
        <v>7754</v>
      </c>
      <c r="G17" s="8"/>
      <c r="H17" s="10">
        <v>42631</v>
      </c>
      <c r="I17" s="12">
        <v>3829</v>
      </c>
    </row>
    <row r="18" spans="1:9" ht="15.75" thickBot="1" x14ac:dyDescent="0.3">
      <c r="A18" s="21" t="s">
        <v>74</v>
      </c>
      <c r="B18" s="64">
        <v>50</v>
      </c>
      <c r="C18" s="29">
        <v>811</v>
      </c>
      <c r="D18" s="7"/>
      <c r="E18" s="11">
        <v>59</v>
      </c>
      <c r="F18" s="27">
        <v>751</v>
      </c>
      <c r="G18" s="8"/>
      <c r="H18" s="7"/>
      <c r="I18" s="8"/>
    </row>
    <row r="19" spans="1:9" ht="15.75" thickBot="1" x14ac:dyDescent="0.3">
      <c r="A19" s="21" t="s">
        <v>297</v>
      </c>
      <c r="B19" s="64">
        <v>5.0000000000000001E-3</v>
      </c>
      <c r="C19" s="29">
        <v>0.31224000000000002</v>
      </c>
      <c r="D19" s="7"/>
      <c r="E19" s="8"/>
      <c r="F19" s="27">
        <v>0.31224000000000002</v>
      </c>
      <c r="G19" s="8"/>
      <c r="H19" s="7"/>
      <c r="I19" s="8"/>
    </row>
    <row r="20" spans="1:9" ht="15.75" thickBot="1" x14ac:dyDescent="0.3">
      <c r="A20" s="21" t="s">
        <v>75</v>
      </c>
      <c r="B20" s="64">
        <v>2E-3</v>
      </c>
      <c r="C20" s="29">
        <v>3.2499400000000001</v>
      </c>
      <c r="D20" s="7"/>
      <c r="E20" s="8"/>
      <c r="F20" s="7"/>
      <c r="G20" s="8"/>
      <c r="H20" s="27">
        <v>3.2499400000000001</v>
      </c>
      <c r="I20" s="8"/>
    </row>
    <row r="21" spans="1:9" ht="15.75" thickBot="1" x14ac:dyDescent="0.3">
      <c r="A21" s="21" t="s">
        <v>76</v>
      </c>
      <c r="B21" s="64">
        <v>0.1</v>
      </c>
      <c r="C21" s="29">
        <v>1900.35</v>
      </c>
      <c r="D21" s="7"/>
      <c r="E21" s="8"/>
      <c r="F21" s="27">
        <v>1900.35</v>
      </c>
      <c r="G21" s="8"/>
      <c r="H21" s="7"/>
      <c r="I21" s="8"/>
    </row>
    <row r="22" spans="1:9" ht="15.75" thickBot="1" x14ac:dyDescent="0.3">
      <c r="A22" s="21" t="s">
        <v>298</v>
      </c>
      <c r="B22" s="64">
        <v>0.01</v>
      </c>
      <c r="C22" s="29">
        <v>0.99</v>
      </c>
      <c r="D22" s="7"/>
      <c r="E22" s="8"/>
      <c r="F22" s="27">
        <v>0.99</v>
      </c>
      <c r="G22" s="8"/>
      <c r="H22" s="7"/>
      <c r="I22" s="8"/>
    </row>
    <row r="23" spans="1:9" ht="15.75" thickBot="1" x14ac:dyDescent="0.3">
      <c r="A23" s="21" t="s">
        <v>28</v>
      </c>
      <c r="B23" s="64">
        <v>1E-4</v>
      </c>
      <c r="C23" s="29">
        <v>9.9299999999999996E-4</v>
      </c>
      <c r="D23" s="7"/>
      <c r="E23" s="8"/>
      <c r="F23" s="27">
        <v>9.9299999999999996E-4</v>
      </c>
      <c r="G23" s="8"/>
      <c r="H23" s="7"/>
      <c r="I23" s="8"/>
    </row>
    <row r="24" spans="1:9" ht="15.75" thickBot="1" x14ac:dyDescent="0.3">
      <c r="A24" s="21" t="s">
        <v>29</v>
      </c>
      <c r="B24" s="64">
        <v>1E-4</v>
      </c>
      <c r="C24" s="29">
        <v>9.9299999999999996E-4</v>
      </c>
      <c r="D24" s="7"/>
      <c r="E24" s="8"/>
      <c r="F24" s="27">
        <v>9.9299999999999996E-4</v>
      </c>
      <c r="G24" s="8"/>
      <c r="H24" s="7"/>
      <c r="I24" s="8"/>
    </row>
    <row r="25" spans="1:9" ht="15.75" thickBot="1" x14ac:dyDescent="0.3">
      <c r="A25" s="21" t="s">
        <v>77</v>
      </c>
      <c r="B25" s="64">
        <v>0.05</v>
      </c>
      <c r="C25" s="29">
        <v>5.92</v>
      </c>
      <c r="D25" s="7"/>
      <c r="E25" s="8"/>
      <c r="F25" s="27">
        <v>5.92</v>
      </c>
      <c r="G25" s="8"/>
      <c r="H25" s="7"/>
      <c r="I25" s="8"/>
    </row>
    <row r="26" spans="1:9" ht="15.75" thickBot="1" x14ac:dyDescent="0.3">
      <c r="A26" s="21" t="s">
        <v>78</v>
      </c>
      <c r="B26" s="64">
        <v>1E-3</v>
      </c>
      <c r="C26" s="29">
        <v>43.155299999999997</v>
      </c>
      <c r="D26" s="7"/>
      <c r="E26" s="8"/>
      <c r="F26" s="7"/>
      <c r="G26" s="8"/>
      <c r="H26" s="27">
        <v>43.155299999999997</v>
      </c>
      <c r="I26" s="8"/>
    </row>
    <row r="27" spans="1:9" ht="15.75" thickBot="1" x14ac:dyDescent="0.3">
      <c r="A27" s="21" t="s">
        <v>30</v>
      </c>
      <c r="B27" s="64">
        <v>10</v>
      </c>
      <c r="C27" s="29">
        <v>48</v>
      </c>
      <c r="D27" s="27">
        <v>48</v>
      </c>
      <c r="E27" s="8"/>
      <c r="F27" s="7"/>
      <c r="G27" s="8"/>
      <c r="H27" s="7"/>
      <c r="I27" s="8"/>
    </row>
    <row r="28" spans="1:9" ht="15.75" thickBot="1" x14ac:dyDescent="0.3">
      <c r="A28" s="21" t="s">
        <v>79</v>
      </c>
      <c r="B28" s="64">
        <v>0.1</v>
      </c>
      <c r="C28" s="29">
        <v>11.86</v>
      </c>
      <c r="D28" s="7"/>
      <c r="E28" s="11">
        <v>5.26</v>
      </c>
      <c r="F28" s="27">
        <v>6.6</v>
      </c>
      <c r="G28" s="8"/>
      <c r="H28" s="7"/>
      <c r="I28" s="8"/>
    </row>
    <row r="29" spans="1:9" ht="15.75" thickBot="1" x14ac:dyDescent="0.3">
      <c r="A29" s="21" t="s">
        <v>80</v>
      </c>
      <c r="B29" s="63">
        <v>2000</v>
      </c>
      <c r="C29" s="28">
        <v>200365</v>
      </c>
      <c r="D29" s="7"/>
      <c r="E29" s="12">
        <v>2135</v>
      </c>
      <c r="F29" s="10">
        <v>198230</v>
      </c>
      <c r="G29" s="8"/>
      <c r="H29" s="7"/>
      <c r="I29" s="8"/>
    </row>
    <row r="30" spans="1:9" ht="15.75" thickBot="1" x14ac:dyDescent="0.3">
      <c r="A30" s="21" t="s">
        <v>81</v>
      </c>
      <c r="B30" s="63">
        <v>1000</v>
      </c>
      <c r="C30" s="28">
        <v>93680</v>
      </c>
      <c r="D30" s="7"/>
      <c r="E30" s="8"/>
      <c r="F30" s="10">
        <v>93680</v>
      </c>
      <c r="G30" s="8"/>
      <c r="H30" s="7"/>
      <c r="I30" s="8"/>
    </row>
    <row r="31" spans="1:9" ht="15.75" thickBot="1" x14ac:dyDescent="0.3">
      <c r="A31" s="21" t="s">
        <v>82</v>
      </c>
      <c r="B31" s="64">
        <v>0.01</v>
      </c>
      <c r="C31" s="29">
        <v>1.25</v>
      </c>
      <c r="D31" s="7"/>
      <c r="E31" s="8"/>
      <c r="F31" s="27">
        <v>1.25</v>
      </c>
      <c r="G31" s="8"/>
      <c r="H31" s="7"/>
      <c r="I31" s="8"/>
    </row>
    <row r="32" spans="1:9" ht="15.75" thickBot="1" x14ac:dyDescent="0.3">
      <c r="A32" s="21" t="s">
        <v>83</v>
      </c>
      <c r="B32" s="63">
        <v>1000</v>
      </c>
      <c r="C32" s="28">
        <v>422050</v>
      </c>
      <c r="D32" s="10">
        <v>1996</v>
      </c>
      <c r="E32" s="8"/>
      <c r="F32" s="10">
        <v>420055</v>
      </c>
      <c r="G32" s="8"/>
      <c r="H32" s="7"/>
      <c r="I32" s="8"/>
    </row>
    <row r="33" spans="1:9" ht="15.75" thickBot="1" x14ac:dyDescent="0.3">
      <c r="A33" s="21" t="s">
        <v>84</v>
      </c>
      <c r="B33" s="64">
        <v>0.01</v>
      </c>
      <c r="C33" s="29">
        <v>0.45</v>
      </c>
      <c r="D33" s="7"/>
      <c r="E33" s="8"/>
      <c r="F33" s="27">
        <v>0.45</v>
      </c>
      <c r="G33" s="8"/>
      <c r="H33" s="7"/>
      <c r="I33" s="8"/>
    </row>
    <row r="34" spans="1:9" ht="15.75" thickBot="1" x14ac:dyDescent="0.3">
      <c r="A34" s="21" t="s">
        <v>36</v>
      </c>
      <c r="B34" s="64">
        <v>20</v>
      </c>
      <c r="C34" s="29">
        <v>906</v>
      </c>
      <c r="D34" s="7"/>
      <c r="E34" s="8"/>
      <c r="F34" s="27">
        <v>906</v>
      </c>
      <c r="G34" s="8"/>
      <c r="H34" s="7"/>
      <c r="I34" s="8"/>
    </row>
    <row r="35" spans="1:9" ht="15.75" thickBot="1" x14ac:dyDescent="0.3">
      <c r="A35" s="21" t="s">
        <v>85</v>
      </c>
      <c r="B35" s="64">
        <v>0.1</v>
      </c>
      <c r="C35" s="29">
        <v>0.87</v>
      </c>
      <c r="D35" s="7"/>
      <c r="E35" s="8"/>
      <c r="F35" s="27">
        <v>0.87</v>
      </c>
      <c r="G35" s="8"/>
      <c r="H35" s="7"/>
      <c r="I35" s="8"/>
    </row>
    <row r="36" spans="1:9" ht="15.75" thickBot="1" x14ac:dyDescent="0.3">
      <c r="A36" s="21" t="s">
        <v>37</v>
      </c>
      <c r="B36" s="64">
        <v>200</v>
      </c>
      <c r="C36" s="29">
        <v>661</v>
      </c>
      <c r="D36" s="7"/>
      <c r="E36" s="8"/>
      <c r="F36" s="7"/>
      <c r="G36" s="8"/>
      <c r="H36" s="7"/>
      <c r="I36" s="11">
        <v>661</v>
      </c>
    </row>
    <row r="37" spans="1:9" ht="15.75" thickBot="1" x14ac:dyDescent="0.3">
      <c r="A37" s="21" t="s">
        <v>38</v>
      </c>
      <c r="B37" s="64">
        <v>0.1</v>
      </c>
      <c r="C37" s="29">
        <v>12.33</v>
      </c>
      <c r="D37" s="27">
        <v>0.74</v>
      </c>
      <c r="E37" s="11">
        <v>0.86</v>
      </c>
      <c r="F37" s="27">
        <v>10.46</v>
      </c>
      <c r="G37" s="8"/>
      <c r="H37" s="7"/>
      <c r="I37" s="11">
        <v>0.28000000000000003</v>
      </c>
    </row>
    <row r="38" spans="1:9" ht="15.75" thickBot="1" x14ac:dyDescent="0.3">
      <c r="A38" s="21" t="s">
        <v>42</v>
      </c>
      <c r="B38" s="64">
        <v>10</v>
      </c>
      <c r="C38" s="29">
        <v>111</v>
      </c>
      <c r="D38" s="7"/>
      <c r="E38" s="11">
        <v>98</v>
      </c>
      <c r="F38" s="27">
        <v>13</v>
      </c>
      <c r="G38" s="8"/>
      <c r="H38" s="7"/>
      <c r="I38" s="8"/>
    </row>
    <row r="39" spans="1:9" ht="15.75" thickBot="1" x14ac:dyDescent="0.3">
      <c r="A39" s="21" t="s">
        <v>43</v>
      </c>
      <c r="B39" s="64">
        <v>1</v>
      </c>
      <c r="C39" s="30">
        <v>1106.73</v>
      </c>
      <c r="D39" s="27">
        <v>10.029999999999999</v>
      </c>
      <c r="E39" s="11">
        <v>5.32</v>
      </c>
      <c r="F39" s="31">
        <v>1091.3800000000001</v>
      </c>
      <c r="G39" s="8"/>
      <c r="H39" s="7"/>
      <c r="I39" s="8"/>
    </row>
    <row r="40" spans="1:9" ht="15.75" thickBot="1" x14ac:dyDescent="0.3">
      <c r="A40" s="21" t="s">
        <v>44</v>
      </c>
      <c r="B40" s="64">
        <v>20</v>
      </c>
      <c r="C40" s="28">
        <v>5840</v>
      </c>
      <c r="D40" s="7"/>
      <c r="E40" s="11">
        <v>137</v>
      </c>
      <c r="F40" s="10">
        <v>4828</v>
      </c>
      <c r="G40" s="8"/>
      <c r="H40" s="7"/>
      <c r="I40" s="11">
        <v>875</v>
      </c>
    </row>
    <row r="41" spans="1:9" ht="15.75" thickBot="1" x14ac:dyDescent="0.3">
      <c r="A41" s="21" t="s">
        <v>86</v>
      </c>
      <c r="B41" s="63">
        <v>50000</v>
      </c>
      <c r="C41" s="28">
        <v>30662771</v>
      </c>
      <c r="D41" s="7"/>
      <c r="E41" s="12">
        <v>103000</v>
      </c>
      <c r="F41" s="10">
        <v>15613200</v>
      </c>
      <c r="G41" s="8"/>
      <c r="H41" s="10">
        <v>11815735</v>
      </c>
      <c r="I41" s="12">
        <v>3130836</v>
      </c>
    </row>
    <row r="42" spans="1:9" ht="15.75" thickBot="1" x14ac:dyDescent="0.3">
      <c r="A42" s="21" t="s">
        <v>87</v>
      </c>
      <c r="B42" s="64">
        <v>1</v>
      </c>
      <c r="C42" s="30">
        <v>3895.15</v>
      </c>
      <c r="D42" s="7"/>
      <c r="E42" s="8"/>
      <c r="F42" s="31">
        <v>3895.15</v>
      </c>
      <c r="G42" s="8"/>
      <c r="H42" s="7"/>
      <c r="I42" s="8"/>
    </row>
    <row r="43" spans="1:9" ht="15.75" thickBot="1" x14ac:dyDescent="0.3">
      <c r="A43" s="21" t="s">
        <v>88</v>
      </c>
      <c r="B43" s="64">
        <v>1</v>
      </c>
      <c r="C43" s="29">
        <v>621.91999999999996</v>
      </c>
      <c r="D43" s="7"/>
      <c r="E43" s="8"/>
      <c r="F43" s="27">
        <v>621.91999999999996</v>
      </c>
      <c r="G43" s="8"/>
      <c r="H43" s="7"/>
      <c r="I43" s="8"/>
    </row>
    <row r="44" spans="1:9" ht="15.75" thickBot="1" x14ac:dyDescent="0.3">
      <c r="A44" s="21" t="s">
        <v>299</v>
      </c>
      <c r="B44" s="64">
        <v>1</v>
      </c>
      <c r="C44" s="30">
        <v>2623.18</v>
      </c>
      <c r="D44" s="7"/>
      <c r="E44" s="8"/>
      <c r="F44" s="31">
        <v>2623.18</v>
      </c>
      <c r="G44" s="8"/>
      <c r="H44" s="7"/>
      <c r="I44" s="8"/>
    </row>
    <row r="45" spans="1:9" ht="15.75" thickBot="1" x14ac:dyDescent="0.3">
      <c r="A45" s="21" t="s">
        <v>300</v>
      </c>
      <c r="B45" s="64">
        <v>1</v>
      </c>
      <c r="C45" s="29">
        <v>5.16</v>
      </c>
      <c r="D45" s="7"/>
      <c r="E45" s="8"/>
      <c r="F45" s="27">
        <v>5.16</v>
      </c>
      <c r="G45" s="8"/>
      <c r="H45" s="7"/>
      <c r="I45" s="8"/>
    </row>
    <row r="46" spans="1:9" ht="15.75" thickBot="1" x14ac:dyDescent="0.3">
      <c r="A46" s="21" t="s">
        <v>301</v>
      </c>
      <c r="B46" s="64">
        <v>1</v>
      </c>
      <c r="C46" s="29">
        <v>5.16</v>
      </c>
      <c r="D46" s="7"/>
      <c r="E46" s="8"/>
      <c r="F46" s="27">
        <v>5.16</v>
      </c>
      <c r="G46" s="8"/>
      <c r="H46" s="7"/>
      <c r="I46" s="8"/>
    </row>
    <row r="47" spans="1:9" ht="15.75" thickBot="1" x14ac:dyDescent="0.3">
      <c r="A47" s="21" t="s">
        <v>89</v>
      </c>
      <c r="B47" s="64">
        <v>5</v>
      </c>
      <c r="C47" s="29">
        <v>11.91</v>
      </c>
      <c r="D47" s="7"/>
      <c r="E47" s="8"/>
      <c r="F47" s="27">
        <v>11.91</v>
      </c>
      <c r="G47" s="8"/>
      <c r="H47" s="7"/>
      <c r="I47" s="8"/>
    </row>
    <row r="48" spans="1:9" ht="15.75" thickBot="1" x14ac:dyDescent="0.3">
      <c r="A48" s="21" t="s">
        <v>90</v>
      </c>
      <c r="B48" s="64">
        <v>1E-3</v>
      </c>
      <c r="C48" s="29">
        <v>1.7400500000000001</v>
      </c>
      <c r="D48" s="7"/>
      <c r="E48" s="8"/>
      <c r="F48" s="27">
        <v>1.7400500000000001</v>
      </c>
      <c r="G48" s="8"/>
      <c r="H48" s="7"/>
      <c r="I48" s="8"/>
    </row>
    <row r="49" spans="1:9" ht="15.75" thickBot="1" x14ac:dyDescent="0.3">
      <c r="A49" s="21" t="s">
        <v>51</v>
      </c>
      <c r="B49" s="64">
        <v>20</v>
      </c>
      <c r="C49" s="28">
        <v>4936</v>
      </c>
      <c r="D49" s="10">
        <v>2699</v>
      </c>
      <c r="E49" s="12">
        <v>1900</v>
      </c>
      <c r="F49" s="27">
        <v>313</v>
      </c>
      <c r="G49" s="8"/>
      <c r="H49" s="7"/>
      <c r="I49" s="11">
        <v>24</v>
      </c>
    </row>
    <row r="50" spans="1:9" ht="15.75" thickBot="1" x14ac:dyDescent="0.3">
      <c r="A50" s="21" t="s">
        <v>91</v>
      </c>
      <c r="B50" s="63">
        <v>5000</v>
      </c>
      <c r="C50" s="28">
        <v>4130093</v>
      </c>
      <c r="D50" s="7"/>
      <c r="E50" s="12">
        <v>26413</v>
      </c>
      <c r="F50" s="10">
        <v>1676500</v>
      </c>
      <c r="G50" s="8"/>
      <c r="H50" s="10">
        <v>1817029</v>
      </c>
      <c r="I50" s="12">
        <v>610151</v>
      </c>
    </row>
    <row r="51" spans="1:9" ht="15.75" thickBot="1" x14ac:dyDescent="0.3">
      <c r="A51" s="21" t="s">
        <v>302</v>
      </c>
      <c r="B51" s="64">
        <v>1E-3</v>
      </c>
      <c r="C51" s="29">
        <v>0.33460000000000001</v>
      </c>
      <c r="D51" s="7"/>
      <c r="E51" s="8"/>
      <c r="F51" s="27">
        <v>0.33460000000000001</v>
      </c>
      <c r="G51" s="8"/>
      <c r="H51" s="7"/>
      <c r="I51" s="8"/>
    </row>
    <row r="52" spans="1:9" ht="15.75" thickBot="1" x14ac:dyDescent="0.3">
      <c r="A52" s="21" t="s">
        <v>52</v>
      </c>
      <c r="B52" s="64">
        <v>1</v>
      </c>
      <c r="C52" s="29">
        <v>78.73</v>
      </c>
      <c r="D52" s="7"/>
      <c r="E52" s="8"/>
      <c r="F52" s="27">
        <v>78.73</v>
      </c>
      <c r="G52" s="8"/>
      <c r="H52" s="7"/>
      <c r="I52" s="8"/>
    </row>
    <row r="53" spans="1:9" ht="15.75" thickBot="1" x14ac:dyDescent="0.3">
      <c r="A53" s="21" t="s">
        <v>57</v>
      </c>
      <c r="B53" s="64">
        <v>10</v>
      </c>
      <c r="C53" s="29">
        <v>692</v>
      </c>
      <c r="D53" s="27">
        <v>569</v>
      </c>
      <c r="E53" s="11">
        <v>123</v>
      </c>
      <c r="F53" s="7"/>
      <c r="G53" s="8"/>
      <c r="H53" s="7"/>
      <c r="I53" s="8"/>
    </row>
    <row r="54" spans="1:9" ht="15.75" thickBot="1" x14ac:dyDescent="0.3">
      <c r="A54" s="21" t="s">
        <v>92</v>
      </c>
      <c r="B54" s="63">
        <v>50000</v>
      </c>
      <c r="C54" s="28">
        <v>69543368</v>
      </c>
      <c r="D54" s="7"/>
      <c r="E54" s="12">
        <v>1322223</v>
      </c>
      <c r="F54" s="10">
        <v>10139400</v>
      </c>
      <c r="G54" s="12">
        <v>290194</v>
      </c>
      <c r="H54" s="10">
        <v>45110898</v>
      </c>
      <c r="I54" s="12">
        <v>12680653</v>
      </c>
    </row>
    <row r="55" spans="1:9" ht="15.75" thickBot="1" x14ac:dyDescent="0.3">
      <c r="A55" s="21" t="s">
        <v>93</v>
      </c>
      <c r="B55" s="64">
        <v>5.0000000000000001E-3</v>
      </c>
      <c r="C55" s="29">
        <v>0.59787000000000001</v>
      </c>
      <c r="D55" s="7"/>
      <c r="E55" s="8"/>
      <c r="F55" s="27">
        <v>0.59787000000000001</v>
      </c>
      <c r="G55" s="8"/>
      <c r="H55" s="7"/>
      <c r="I55" s="8"/>
    </row>
    <row r="56" spans="1:9" ht="15.75" thickBot="1" x14ac:dyDescent="0.3">
      <c r="A56" s="21" t="s">
        <v>59</v>
      </c>
      <c r="B56" s="64">
        <v>10</v>
      </c>
      <c r="C56" s="29">
        <v>323</v>
      </c>
      <c r="D56" s="27">
        <v>267</v>
      </c>
      <c r="E56" s="11">
        <v>55</v>
      </c>
      <c r="F56" s="7"/>
      <c r="G56" s="8"/>
      <c r="H56" s="7"/>
      <c r="I56" s="8"/>
    </row>
    <row r="57" spans="1:9" ht="15.75" thickBot="1" x14ac:dyDescent="0.3">
      <c r="A57" s="71" t="s">
        <v>94</v>
      </c>
      <c r="B57" s="78">
        <v>100</v>
      </c>
      <c r="C57" s="72">
        <v>80513</v>
      </c>
      <c r="D57" s="73">
        <v>168</v>
      </c>
      <c r="E57" s="74">
        <v>623</v>
      </c>
      <c r="F57" s="75">
        <v>36055</v>
      </c>
      <c r="G57" s="76"/>
      <c r="H57" s="75">
        <v>37250</v>
      </c>
      <c r="I57" s="77">
        <v>6417</v>
      </c>
    </row>
  </sheetData>
  <pageMargins left="0.7" right="0.7" top="0.75" bottom="0.75" header="0.3" footer="0.3"/>
  <headerFooter>
    <oddHeader>&amp;C&amp;"Calibri"&amp;10&amp;K0000FF OFFICIAL&amp;1#_x000D_</oddHeader>
    <oddFooter>&amp;C_x000D_&amp;1#&amp;"Calibri"&amp;10&amp;K0000FF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O58"/>
  <sheetViews>
    <sheetView workbookViewId="0">
      <selection activeCell="W16" sqref="W16"/>
    </sheetView>
  </sheetViews>
  <sheetFormatPr defaultRowHeight="15" x14ac:dyDescent="0.25"/>
  <cols>
    <col min="1" max="1" width="38.85546875" customWidth="1"/>
  </cols>
  <sheetData>
    <row r="1" spans="1:15" x14ac:dyDescent="0.25">
      <c r="A1" s="16" t="s">
        <v>303</v>
      </c>
    </row>
    <row r="2" spans="1:15" ht="15.75" thickBot="1" x14ac:dyDescent="0.3"/>
    <row r="3" spans="1:15" ht="51" customHeight="1" thickBot="1" x14ac:dyDescent="0.3">
      <c r="A3" s="175" t="s">
        <v>60</v>
      </c>
      <c r="B3" s="177" t="s">
        <v>61</v>
      </c>
      <c r="C3" s="179" t="s">
        <v>8</v>
      </c>
      <c r="D3" s="180"/>
      <c r="E3" s="173" t="s">
        <v>11</v>
      </c>
      <c r="F3" s="174"/>
      <c r="G3" s="179" t="s">
        <v>12</v>
      </c>
      <c r="H3" s="180"/>
      <c r="I3" s="173" t="s">
        <v>13</v>
      </c>
      <c r="J3" s="174"/>
      <c r="K3" s="179" t="s">
        <v>14</v>
      </c>
      <c r="L3" s="180"/>
      <c r="M3" s="179" t="s">
        <v>95</v>
      </c>
      <c r="N3" s="180"/>
      <c r="O3" s="37"/>
    </row>
    <row r="4" spans="1:15" ht="15.75" thickBot="1" x14ac:dyDescent="0.3">
      <c r="A4" s="176"/>
      <c r="B4" s="178"/>
      <c r="C4" s="19" t="s">
        <v>62</v>
      </c>
      <c r="D4" s="19" t="s">
        <v>63</v>
      </c>
      <c r="E4" s="20" t="s">
        <v>62</v>
      </c>
      <c r="F4" s="20" t="s">
        <v>63</v>
      </c>
      <c r="G4" s="19" t="s">
        <v>62</v>
      </c>
      <c r="H4" s="19" t="s">
        <v>63</v>
      </c>
      <c r="I4" s="20" t="s">
        <v>62</v>
      </c>
      <c r="J4" s="20" t="s">
        <v>63</v>
      </c>
      <c r="K4" s="19" t="s">
        <v>62</v>
      </c>
      <c r="L4" s="19" t="s">
        <v>63</v>
      </c>
      <c r="M4" s="20" t="s">
        <v>62</v>
      </c>
      <c r="N4" s="20" t="s">
        <v>63</v>
      </c>
      <c r="O4" s="17"/>
    </row>
    <row r="5" spans="1:15" ht="15.75" thickBot="1" x14ac:dyDescent="0.3">
      <c r="A5" s="21" t="s">
        <v>261</v>
      </c>
      <c r="B5" s="22">
        <v>77</v>
      </c>
      <c r="C5" s="23">
        <v>1</v>
      </c>
      <c r="D5" s="23" t="s">
        <v>64</v>
      </c>
      <c r="E5" s="25">
        <v>1</v>
      </c>
      <c r="F5" s="25" t="s">
        <v>64</v>
      </c>
      <c r="G5" s="23">
        <v>73</v>
      </c>
      <c r="H5" s="24">
        <v>0.78</v>
      </c>
      <c r="I5" s="8"/>
      <c r="J5" s="8"/>
      <c r="K5" s="7"/>
      <c r="L5" s="7"/>
      <c r="M5" s="25">
        <v>2</v>
      </c>
      <c r="N5" s="26">
        <v>0.22</v>
      </c>
    </row>
    <row r="6" spans="1:15" ht="15.75" thickBot="1" x14ac:dyDescent="0.3">
      <c r="A6" s="21" t="s">
        <v>66</v>
      </c>
      <c r="B6" s="22">
        <v>56</v>
      </c>
      <c r="C6" s="23">
        <v>1</v>
      </c>
      <c r="D6" s="24">
        <v>0.28000000000000003</v>
      </c>
      <c r="E6" s="25">
        <v>1</v>
      </c>
      <c r="F6" s="26">
        <v>0.03</v>
      </c>
      <c r="G6" s="23">
        <v>54</v>
      </c>
      <c r="H6" s="24">
        <v>0.69</v>
      </c>
      <c r="I6" s="8"/>
      <c r="J6" s="8"/>
      <c r="K6" s="7"/>
      <c r="L6" s="7"/>
      <c r="M6" s="8"/>
      <c r="N6" s="8"/>
    </row>
    <row r="7" spans="1:15" ht="15.75" thickBot="1" x14ac:dyDescent="0.3">
      <c r="A7" s="21" t="s">
        <v>18</v>
      </c>
      <c r="B7" s="22">
        <v>30</v>
      </c>
      <c r="C7" s="23">
        <v>3</v>
      </c>
      <c r="D7" s="24">
        <v>0.04</v>
      </c>
      <c r="E7" s="25">
        <v>1</v>
      </c>
      <c r="F7" s="26">
        <v>0.04</v>
      </c>
      <c r="G7" s="23">
        <v>26</v>
      </c>
      <c r="H7" s="24">
        <v>0.91</v>
      </c>
      <c r="I7" s="8"/>
      <c r="J7" s="8"/>
      <c r="K7" s="7"/>
      <c r="L7" s="7"/>
      <c r="M7" s="8"/>
      <c r="N7" s="8"/>
    </row>
    <row r="8" spans="1:15" ht="15.75" thickBot="1" x14ac:dyDescent="0.3">
      <c r="A8" s="21" t="s">
        <v>67</v>
      </c>
      <c r="B8" s="22">
        <v>72</v>
      </c>
      <c r="C8" s="7"/>
      <c r="D8" s="7"/>
      <c r="E8" s="8"/>
      <c r="F8" s="8"/>
      <c r="G8" s="23">
        <v>72</v>
      </c>
      <c r="H8" s="24">
        <v>1</v>
      </c>
      <c r="I8" s="8"/>
      <c r="J8" s="8"/>
      <c r="K8" s="7"/>
      <c r="L8" s="7"/>
      <c r="M8" s="8"/>
      <c r="N8" s="8"/>
    </row>
    <row r="9" spans="1:15" ht="15.75" thickBot="1" x14ac:dyDescent="0.3">
      <c r="A9" s="21" t="s">
        <v>68</v>
      </c>
      <c r="B9" s="22">
        <v>94</v>
      </c>
      <c r="C9" s="7"/>
      <c r="D9" s="7"/>
      <c r="E9" s="8"/>
      <c r="F9" s="8"/>
      <c r="G9" s="7"/>
      <c r="H9" s="7"/>
      <c r="I9" s="8"/>
      <c r="J9" s="8"/>
      <c r="K9" s="23">
        <v>94</v>
      </c>
      <c r="L9" s="24">
        <v>1</v>
      </c>
      <c r="M9" s="8"/>
      <c r="N9" s="8"/>
    </row>
    <row r="10" spans="1:15" ht="15.75" thickBot="1" x14ac:dyDescent="0.3">
      <c r="A10" s="21" t="s">
        <v>19</v>
      </c>
      <c r="B10" s="22">
        <v>4</v>
      </c>
      <c r="C10" s="23">
        <v>3</v>
      </c>
      <c r="D10" s="24">
        <v>0.77</v>
      </c>
      <c r="E10" s="25">
        <v>1</v>
      </c>
      <c r="F10" s="26">
        <v>0.23</v>
      </c>
      <c r="G10" s="7"/>
      <c r="H10" s="7"/>
      <c r="I10" s="8"/>
      <c r="J10" s="8"/>
      <c r="K10" s="7"/>
      <c r="L10" s="7"/>
      <c r="M10" s="8"/>
      <c r="N10" s="8"/>
    </row>
    <row r="11" spans="1:15" ht="15.75" thickBot="1" x14ac:dyDescent="0.3">
      <c r="A11" s="21" t="s">
        <v>69</v>
      </c>
      <c r="B11" s="22">
        <v>26</v>
      </c>
      <c r="C11" s="7"/>
      <c r="D11" s="7"/>
      <c r="E11" s="8"/>
      <c r="F11" s="8"/>
      <c r="G11" s="23">
        <v>26</v>
      </c>
      <c r="H11" s="24">
        <v>1</v>
      </c>
      <c r="I11" s="8"/>
      <c r="J11" s="8"/>
      <c r="K11" s="7"/>
      <c r="L11" s="7"/>
      <c r="M11" s="8"/>
      <c r="N11" s="8"/>
    </row>
    <row r="12" spans="1:15" ht="15.75" thickBot="1" x14ac:dyDescent="0.3">
      <c r="A12" s="21" t="s">
        <v>70</v>
      </c>
      <c r="B12" s="22">
        <v>1</v>
      </c>
      <c r="C12" s="7"/>
      <c r="D12" s="7"/>
      <c r="E12" s="8"/>
      <c r="F12" s="8"/>
      <c r="G12" s="23">
        <v>1</v>
      </c>
      <c r="H12" s="24">
        <v>1</v>
      </c>
      <c r="I12" s="8"/>
      <c r="J12" s="8"/>
      <c r="K12" s="7"/>
      <c r="L12" s="7"/>
      <c r="M12" s="8"/>
      <c r="N12" s="8"/>
    </row>
    <row r="13" spans="1:15" ht="15.75" thickBot="1" x14ac:dyDescent="0.3">
      <c r="A13" s="21" t="s">
        <v>71</v>
      </c>
      <c r="B13" s="22">
        <v>4</v>
      </c>
      <c r="C13" s="7"/>
      <c r="D13" s="7"/>
      <c r="E13" s="8"/>
      <c r="F13" s="8"/>
      <c r="G13" s="23">
        <v>4</v>
      </c>
      <c r="H13" s="24">
        <v>1</v>
      </c>
      <c r="I13" s="8"/>
      <c r="J13" s="8"/>
      <c r="K13" s="7"/>
      <c r="L13" s="7"/>
      <c r="M13" s="8"/>
      <c r="N13" s="8"/>
    </row>
    <row r="14" spans="1:15" ht="15.75" thickBot="1" x14ac:dyDescent="0.3">
      <c r="A14" s="21" t="s">
        <v>21</v>
      </c>
      <c r="B14" s="22">
        <v>18</v>
      </c>
      <c r="C14" s="23">
        <v>1</v>
      </c>
      <c r="D14" s="24">
        <v>0.04</v>
      </c>
      <c r="E14" s="25">
        <v>2</v>
      </c>
      <c r="F14" s="26">
        <v>0.18</v>
      </c>
      <c r="G14" s="23">
        <v>14</v>
      </c>
      <c r="H14" s="24">
        <v>0.56999999999999995</v>
      </c>
      <c r="I14" s="8"/>
      <c r="J14" s="8"/>
      <c r="K14" s="7"/>
      <c r="L14" s="7"/>
      <c r="M14" s="25">
        <v>1</v>
      </c>
      <c r="N14" s="26">
        <v>0.2</v>
      </c>
    </row>
    <row r="15" spans="1:15" ht="15.75" thickBot="1" x14ac:dyDescent="0.3">
      <c r="A15" s="21" t="s">
        <v>72</v>
      </c>
      <c r="B15" s="22">
        <v>12</v>
      </c>
      <c r="C15" s="7"/>
      <c r="D15" s="7"/>
      <c r="E15" s="25">
        <v>1</v>
      </c>
      <c r="F15" s="26">
        <v>0.05</v>
      </c>
      <c r="G15" s="23">
        <v>11</v>
      </c>
      <c r="H15" s="24">
        <v>0.95</v>
      </c>
      <c r="I15" s="8"/>
      <c r="J15" s="8"/>
      <c r="K15" s="7"/>
      <c r="L15" s="7"/>
      <c r="M15" s="8"/>
      <c r="N15" s="8"/>
    </row>
    <row r="16" spans="1:15" ht="15.75" thickBot="1" x14ac:dyDescent="0.3">
      <c r="A16" s="21" t="s">
        <v>73</v>
      </c>
      <c r="B16" s="22">
        <v>4</v>
      </c>
      <c r="C16" s="7"/>
      <c r="D16" s="7"/>
      <c r="E16" s="25">
        <v>1</v>
      </c>
      <c r="F16" s="26">
        <v>0.56000000000000005</v>
      </c>
      <c r="G16" s="23">
        <v>3</v>
      </c>
      <c r="H16" s="24">
        <v>0.44</v>
      </c>
      <c r="I16" s="8"/>
      <c r="J16" s="8"/>
      <c r="K16" s="7"/>
      <c r="L16" s="7"/>
      <c r="M16" s="8"/>
      <c r="N16" s="8"/>
    </row>
    <row r="17" spans="1:14" ht="15.75" thickBot="1" x14ac:dyDescent="0.3">
      <c r="A17" s="21" t="s">
        <v>26</v>
      </c>
      <c r="B17" s="22">
        <v>7</v>
      </c>
      <c r="C17" s="7"/>
      <c r="D17" s="7"/>
      <c r="E17" s="25">
        <v>1</v>
      </c>
      <c r="F17" s="26">
        <v>7.0000000000000007E-2</v>
      </c>
      <c r="G17" s="23">
        <v>5</v>
      </c>
      <c r="H17" s="24">
        <v>0.62</v>
      </c>
      <c r="I17" s="8"/>
      <c r="J17" s="8"/>
      <c r="K17" s="7"/>
      <c r="L17" s="7"/>
      <c r="M17" s="25">
        <v>1</v>
      </c>
      <c r="N17" s="26">
        <v>0.31</v>
      </c>
    </row>
    <row r="18" spans="1:14" ht="15.75" thickBot="1" x14ac:dyDescent="0.3">
      <c r="A18" s="21" t="s">
        <v>27</v>
      </c>
      <c r="B18" s="22">
        <v>109</v>
      </c>
      <c r="C18" s="23">
        <v>1</v>
      </c>
      <c r="D18" s="23" t="s">
        <v>64</v>
      </c>
      <c r="E18" s="25">
        <v>2</v>
      </c>
      <c r="F18" s="25" t="s">
        <v>64</v>
      </c>
      <c r="G18" s="23">
        <v>58</v>
      </c>
      <c r="H18" s="24">
        <v>0.14000000000000001</v>
      </c>
      <c r="I18" s="8"/>
      <c r="J18" s="8"/>
      <c r="K18" s="23">
        <v>46</v>
      </c>
      <c r="L18" s="24">
        <v>0.78</v>
      </c>
      <c r="M18" s="25">
        <v>2</v>
      </c>
      <c r="N18" s="26">
        <v>7.0000000000000007E-2</v>
      </c>
    </row>
    <row r="19" spans="1:14" ht="15.75" thickBot="1" x14ac:dyDescent="0.3">
      <c r="A19" s="21" t="s">
        <v>74</v>
      </c>
      <c r="B19" s="22">
        <v>8</v>
      </c>
      <c r="C19" s="7"/>
      <c r="D19" s="7"/>
      <c r="E19" s="25">
        <v>1</v>
      </c>
      <c r="F19" s="26">
        <v>7.0000000000000007E-2</v>
      </c>
      <c r="G19" s="23">
        <v>7</v>
      </c>
      <c r="H19" s="24">
        <v>0.93</v>
      </c>
      <c r="I19" s="8"/>
      <c r="J19" s="8"/>
      <c r="K19" s="7"/>
      <c r="L19" s="7"/>
      <c r="M19" s="8"/>
      <c r="N19" s="8"/>
    </row>
    <row r="20" spans="1:14" ht="15.75" thickBot="1" x14ac:dyDescent="0.3">
      <c r="A20" s="21" t="s">
        <v>297</v>
      </c>
      <c r="B20" s="22">
        <v>9</v>
      </c>
      <c r="C20" s="7"/>
      <c r="D20" s="7"/>
      <c r="E20" s="8"/>
      <c r="F20" s="8"/>
      <c r="G20" s="23">
        <v>9</v>
      </c>
      <c r="H20" s="24">
        <v>1</v>
      </c>
      <c r="I20" s="8"/>
      <c r="J20" s="8"/>
      <c r="K20" s="7"/>
      <c r="L20" s="7"/>
      <c r="M20" s="8"/>
      <c r="N20" s="8"/>
    </row>
    <row r="21" spans="1:14" ht="15.75" thickBot="1" x14ac:dyDescent="0.3">
      <c r="A21" s="21" t="s">
        <v>75</v>
      </c>
      <c r="B21" s="22">
        <v>38</v>
      </c>
      <c r="C21" s="7"/>
      <c r="D21" s="7"/>
      <c r="E21" s="8"/>
      <c r="F21" s="8"/>
      <c r="G21" s="7"/>
      <c r="H21" s="7"/>
      <c r="I21" s="8"/>
      <c r="J21" s="8"/>
      <c r="K21" s="23">
        <v>38</v>
      </c>
      <c r="L21" s="24">
        <v>1</v>
      </c>
      <c r="M21" s="8"/>
      <c r="N21" s="8"/>
    </row>
    <row r="22" spans="1:14" ht="15.75" thickBot="1" x14ac:dyDescent="0.3">
      <c r="A22" s="21" t="s">
        <v>76</v>
      </c>
      <c r="B22" s="22">
        <v>73</v>
      </c>
      <c r="C22" s="7"/>
      <c r="D22" s="7"/>
      <c r="E22" s="8"/>
      <c r="F22" s="8"/>
      <c r="G22" s="23">
        <v>73</v>
      </c>
      <c r="H22" s="24">
        <v>1</v>
      </c>
      <c r="I22" s="8"/>
      <c r="J22" s="8"/>
      <c r="K22" s="7"/>
      <c r="L22" s="7"/>
      <c r="M22" s="8"/>
      <c r="N22" s="8"/>
    </row>
    <row r="23" spans="1:14" ht="15.75" thickBot="1" x14ac:dyDescent="0.3">
      <c r="A23" s="21" t="s">
        <v>298</v>
      </c>
      <c r="B23" s="22">
        <v>11</v>
      </c>
      <c r="C23" s="7"/>
      <c r="D23" s="7"/>
      <c r="E23" s="8"/>
      <c r="F23" s="8"/>
      <c r="G23" s="23">
        <v>11</v>
      </c>
      <c r="H23" s="24">
        <v>1</v>
      </c>
      <c r="I23" s="8"/>
      <c r="J23" s="8"/>
      <c r="K23" s="7"/>
      <c r="L23" s="7"/>
      <c r="M23" s="8"/>
      <c r="N23" s="8"/>
    </row>
    <row r="24" spans="1:14" ht="15.75" thickBot="1" x14ac:dyDescent="0.3">
      <c r="A24" s="21" t="s">
        <v>28</v>
      </c>
      <c r="B24" s="22">
        <v>6</v>
      </c>
      <c r="C24" s="7"/>
      <c r="D24" s="7"/>
      <c r="E24" s="8"/>
      <c r="F24" s="8"/>
      <c r="G24" s="23">
        <v>6</v>
      </c>
      <c r="H24" s="24">
        <v>1</v>
      </c>
      <c r="I24" s="8"/>
      <c r="J24" s="8"/>
      <c r="K24" s="7"/>
      <c r="L24" s="7"/>
      <c r="M24" s="8"/>
      <c r="N24" s="8"/>
    </row>
    <row r="25" spans="1:14" ht="15.75" thickBot="1" x14ac:dyDescent="0.3">
      <c r="A25" s="21" t="s">
        <v>29</v>
      </c>
      <c r="B25" s="22">
        <v>6</v>
      </c>
      <c r="C25" s="7"/>
      <c r="D25" s="7"/>
      <c r="E25" s="8"/>
      <c r="F25" s="8"/>
      <c r="G25" s="23">
        <v>6</v>
      </c>
      <c r="H25" s="24">
        <v>1</v>
      </c>
      <c r="I25" s="8"/>
      <c r="J25" s="8"/>
      <c r="K25" s="7"/>
      <c r="L25" s="7"/>
      <c r="M25" s="8"/>
      <c r="N25" s="8"/>
    </row>
    <row r="26" spans="1:14" ht="15.75" thickBot="1" x14ac:dyDescent="0.3">
      <c r="A26" s="21" t="s">
        <v>77</v>
      </c>
      <c r="B26" s="22">
        <v>27</v>
      </c>
      <c r="C26" s="7"/>
      <c r="D26" s="7"/>
      <c r="E26" s="8"/>
      <c r="F26" s="8"/>
      <c r="G26" s="23">
        <v>27</v>
      </c>
      <c r="H26" s="24">
        <v>1</v>
      </c>
      <c r="I26" s="8"/>
      <c r="J26" s="8"/>
      <c r="K26" s="7"/>
      <c r="L26" s="7"/>
      <c r="M26" s="8"/>
      <c r="N26" s="8"/>
    </row>
    <row r="27" spans="1:14" ht="15.75" thickBot="1" x14ac:dyDescent="0.3">
      <c r="A27" s="21" t="s">
        <v>78</v>
      </c>
      <c r="B27" s="22">
        <v>109</v>
      </c>
      <c r="C27" s="7"/>
      <c r="D27" s="7"/>
      <c r="E27" s="8"/>
      <c r="F27" s="8"/>
      <c r="G27" s="7"/>
      <c r="H27" s="7"/>
      <c r="I27" s="8"/>
      <c r="J27" s="8"/>
      <c r="K27" s="23">
        <v>109</v>
      </c>
      <c r="L27" s="24">
        <v>1</v>
      </c>
      <c r="M27" s="8"/>
      <c r="N27" s="8"/>
    </row>
    <row r="28" spans="1:14" ht="15.75" thickBot="1" x14ac:dyDescent="0.3">
      <c r="A28" s="21" t="s">
        <v>30</v>
      </c>
      <c r="B28" s="22">
        <v>2</v>
      </c>
      <c r="C28" s="23">
        <v>2</v>
      </c>
      <c r="D28" s="24">
        <v>1</v>
      </c>
      <c r="E28" s="8"/>
      <c r="F28" s="8"/>
      <c r="G28" s="7"/>
      <c r="H28" s="7"/>
      <c r="I28" s="8"/>
      <c r="J28" s="8"/>
      <c r="K28" s="7"/>
      <c r="L28" s="7"/>
      <c r="M28" s="8"/>
      <c r="N28" s="8"/>
    </row>
    <row r="29" spans="1:14" ht="15.75" thickBot="1" x14ac:dyDescent="0.3">
      <c r="A29" s="21" t="s">
        <v>79</v>
      </c>
      <c r="B29" s="22">
        <v>24</v>
      </c>
      <c r="C29" s="7"/>
      <c r="D29" s="7"/>
      <c r="E29" s="25">
        <v>2</v>
      </c>
      <c r="F29" s="26">
        <v>0.44</v>
      </c>
      <c r="G29" s="23">
        <v>22</v>
      </c>
      <c r="H29" s="24">
        <v>0.56000000000000005</v>
      </c>
      <c r="I29" s="8"/>
      <c r="J29" s="8"/>
      <c r="K29" s="7"/>
      <c r="L29" s="7"/>
      <c r="M29" s="8"/>
      <c r="N29" s="8"/>
    </row>
    <row r="30" spans="1:14" ht="15.75" thickBot="1" x14ac:dyDescent="0.3">
      <c r="A30" s="21" t="s">
        <v>80</v>
      </c>
      <c r="B30" s="22">
        <v>27</v>
      </c>
      <c r="C30" s="7"/>
      <c r="D30" s="7"/>
      <c r="E30" s="25">
        <v>1</v>
      </c>
      <c r="F30" s="26">
        <v>0.01</v>
      </c>
      <c r="G30" s="23">
        <v>26</v>
      </c>
      <c r="H30" s="24">
        <v>0.99</v>
      </c>
      <c r="I30" s="8"/>
      <c r="J30" s="8"/>
      <c r="K30" s="7"/>
      <c r="L30" s="7"/>
      <c r="M30" s="8"/>
      <c r="N30" s="8"/>
    </row>
    <row r="31" spans="1:14" ht="15.75" thickBot="1" x14ac:dyDescent="0.3">
      <c r="A31" s="21" t="s">
        <v>81</v>
      </c>
      <c r="B31" s="22">
        <v>26</v>
      </c>
      <c r="C31" s="7"/>
      <c r="D31" s="7"/>
      <c r="E31" s="8"/>
      <c r="F31" s="8"/>
      <c r="G31" s="23">
        <v>26</v>
      </c>
      <c r="H31" s="24">
        <v>1</v>
      </c>
      <c r="I31" s="8"/>
      <c r="J31" s="8"/>
      <c r="K31" s="7"/>
      <c r="L31" s="7"/>
      <c r="M31" s="8"/>
      <c r="N31" s="8"/>
    </row>
    <row r="32" spans="1:14" ht="15.75" thickBot="1" x14ac:dyDescent="0.3">
      <c r="A32" s="21" t="s">
        <v>82</v>
      </c>
      <c r="B32" s="22">
        <v>14</v>
      </c>
      <c r="C32" s="7"/>
      <c r="D32" s="7"/>
      <c r="E32" s="8"/>
      <c r="F32" s="8"/>
      <c r="G32" s="23">
        <v>14</v>
      </c>
      <c r="H32" s="24">
        <v>1</v>
      </c>
      <c r="I32" s="8"/>
      <c r="J32" s="8"/>
      <c r="K32" s="7"/>
      <c r="L32" s="7"/>
      <c r="M32" s="8"/>
      <c r="N32" s="8"/>
    </row>
    <row r="33" spans="1:14" ht="15.75" thickBot="1" x14ac:dyDescent="0.3">
      <c r="A33" s="21" t="s">
        <v>83</v>
      </c>
      <c r="B33" s="22">
        <v>50</v>
      </c>
      <c r="C33" s="23">
        <v>1</v>
      </c>
      <c r="D33" s="23" t="s">
        <v>64</v>
      </c>
      <c r="E33" s="8"/>
      <c r="F33" s="8"/>
      <c r="G33" s="23">
        <v>49</v>
      </c>
      <c r="H33" s="24">
        <v>1</v>
      </c>
      <c r="I33" s="8"/>
      <c r="J33" s="8"/>
      <c r="K33" s="7"/>
      <c r="L33" s="7"/>
      <c r="M33" s="8"/>
      <c r="N33" s="8"/>
    </row>
    <row r="34" spans="1:14" ht="15.75" thickBot="1" x14ac:dyDescent="0.3">
      <c r="A34" s="21" t="s">
        <v>84</v>
      </c>
      <c r="B34" s="22">
        <v>16</v>
      </c>
      <c r="C34" s="7"/>
      <c r="D34" s="7"/>
      <c r="E34" s="8"/>
      <c r="F34" s="8"/>
      <c r="G34" s="23">
        <v>16</v>
      </c>
      <c r="H34" s="24">
        <v>1</v>
      </c>
      <c r="I34" s="8"/>
      <c r="J34" s="8"/>
      <c r="K34" s="7"/>
      <c r="L34" s="7"/>
      <c r="M34" s="8"/>
      <c r="N34" s="8"/>
    </row>
    <row r="35" spans="1:14" ht="15.75" thickBot="1" x14ac:dyDescent="0.3">
      <c r="A35" s="21" t="s">
        <v>36</v>
      </c>
      <c r="B35" s="22">
        <v>12</v>
      </c>
      <c r="C35" s="7"/>
      <c r="D35" s="7"/>
      <c r="E35" s="8"/>
      <c r="F35" s="8"/>
      <c r="G35" s="23">
        <v>12</v>
      </c>
      <c r="H35" s="24">
        <v>1</v>
      </c>
      <c r="I35" s="8"/>
      <c r="J35" s="8"/>
      <c r="K35" s="7"/>
      <c r="L35" s="7"/>
      <c r="M35" s="8"/>
      <c r="N35" s="8"/>
    </row>
    <row r="36" spans="1:14" ht="15.75" thickBot="1" x14ac:dyDescent="0.3">
      <c r="A36" s="21" t="s">
        <v>85</v>
      </c>
      <c r="B36" s="22">
        <v>5</v>
      </c>
      <c r="C36" s="7"/>
      <c r="D36" s="7"/>
      <c r="E36" s="8"/>
      <c r="F36" s="8"/>
      <c r="G36" s="23">
        <v>5</v>
      </c>
      <c r="H36" s="24">
        <v>1</v>
      </c>
      <c r="I36" s="8"/>
      <c r="J36" s="8"/>
      <c r="K36" s="7"/>
      <c r="L36" s="7"/>
      <c r="M36" s="8"/>
      <c r="N36" s="8"/>
    </row>
    <row r="37" spans="1:14" ht="15.75" thickBot="1" x14ac:dyDescent="0.3">
      <c r="A37" s="21" t="s">
        <v>37</v>
      </c>
      <c r="B37" s="22">
        <v>1</v>
      </c>
      <c r="C37" s="7"/>
      <c r="D37" s="7"/>
      <c r="E37" s="8"/>
      <c r="F37" s="8"/>
      <c r="G37" s="7"/>
      <c r="H37" s="7"/>
      <c r="I37" s="8"/>
      <c r="J37" s="8"/>
      <c r="K37" s="7"/>
      <c r="L37" s="7"/>
      <c r="M37" s="25">
        <v>1</v>
      </c>
      <c r="N37" s="26">
        <v>1</v>
      </c>
    </row>
    <row r="38" spans="1:14" ht="15.75" thickBot="1" x14ac:dyDescent="0.3">
      <c r="A38" s="21" t="s">
        <v>38</v>
      </c>
      <c r="B38" s="22">
        <v>37</v>
      </c>
      <c r="C38" s="23">
        <v>4</v>
      </c>
      <c r="D38" s="24">
        <v>0.06</v>
      </c>
      <c r="E38" s="25">
        <v>2</v>
      </c>
      <c r="F38" s="26">
        <v>7.0000000000000007E-2</v>
      </c>
      <c r="G38" s="23">
        <v>30</v>
      </c>
      <c r="H38" s="24">
        <v>0.85</v>
      </c>
      <c r="I38" s="8"/>
      <c r="J38" s="8"/>
      <c r="K38" s="7"/>
      <c r="L38" s="7"/>
      <c r="M38" s="25">
        <v>1</v>
      </c>
      <c r="N38" s="26">
        <v>0.02</v>
      </c>
    </row>
    <row r="39" spans="1:14" ht="15.75" thickBot="1" x14ac:dyDescent="0.3">
      <c r="A39" s="21" t="s">
        <v>42</v>
      </c>
      <c r="B39" s="22">
        <v>2</v>
      </c>
      <c r="C39" s="7"/>
      <c r="D39" s="7"/>
      <c r="E39" s="25">
        <v>1</v>
      </c>
      <c r="F39" s="26">
        <v>0.88</v>
      </c>
      <c r="G39" s="23">
        <v>1</v>
      </c>
      <c r="H39" s="24">
        <v>0.12</v>
      </c>
      <c r="I39" s="8"/>
      <c r="J39" s="8"/>
      <c r="K39" s="7"/>
      <c r="L39" s="7"/>
      <c r="M39" s="8"/>
      <c r="N39" s="8"/>
    </row>
    <row r="40" spans="1:14" ht="15.75" thickBot="1" x14ac:dyDescent="0.3">
      <c r="A40" s="21" t="s">
        <v>43</v>
      </c>
      <c r="B40" s="22">
        <v>75</v>
      </c>
      <c r="C40" s="23">
        <v>2</v>
      </c>
      <c r="D40" s="23" t="s">
        <v>64</v>
      </c>
      <c r="E40" s="25">
        <v>1</v>
      </c>
      <c r="F40" s="25" t="s">
        <v>64</v>
      </c>
      <c r="G40" s="23">
        <v>72</v>
      </c>
      <c r="H40" s="24">
        <v>0.99</v>
      </c>
      <c r="I40" s="8"/>
      <c r="J40" s="8"/>
      <c r="K40" s="7"/>
      <c r="L40" s="7"/>
      <c r="M40" s="8"/>
      <c r="N40" s="8"/>
    </row>
    <row r="41" spans="1:14" ht="15.75" thickBot="1" x14ac:dyDescent="0.3">
      <c r="A41" s="21" t="s">
        <v>44</v>
      </c>
      <c r="B41" s="22">
        <v>45</v>
      </c>
      <c r="C41" s="7"/>
      <c r="D41" s="7"/>
      <c r="E41" s="25">
        <v>1</v>
      </c>
      <c r="F41" s="26">
        <v>0.02</v>
      </c>
      <c r="G41" s="23">
        <v>43</v>
      </c>
      <c r="H41" s="24">
        <v>0.83</v>
      </c>
      <c r="I41" s="8"/>
      <c r="J41" s="8"/>
      <c r="K41" s="7"/>
      <c r="L41" s="7"/>
      <c r="M41" s="25">
        <v>1</v>
      </c>
      <c r="N41" s="26">
        <v>0.15</v>
      </c>
    </row>
    <row r="42" spans="1:14" ht="15.75" thickBot="1" x14ac:dyDescent="0.3">
      <c r="A42" s="21" t="s">
        <v>86</v>
      </c>
      <c r="B42" s="22">
        <v>176</v>
      </c>
      <c r="C42" s="7"/>
      <c r="D42" s="7"/>
      <c r="E42" s="25">
        <v>1</v>
      </c>
      <c r="F42" s="25" t="s">
        <v>64</v>
      </c>
      <c r="G42" s="23">
        <v>50</v>
      </c>
      <c r="H42" s="24">
        <v>0.51</v>
      </c>
      <c r="I42" s="8"/>
      <c r="J42" s="8"/>
      <c r="K42" s="23">
        <v>123</v>
      </c>
      <c r="L42" s="24">
        <v>0.39</v>
      </c>
      <c r="M42" s="25">
        <v>2</v>
      </c>
      <c r="N42" s="26">
        <v>0.1</v>
      </c>
    </row>
    <row r="43" spans="1:14" ht="15.75" thickBot="1" x14ac:dyDescent="0.3">
      <c r="A43" s="21" t="s">
        <v>87</v>
      </c>
      <c r="B43" s="22">
        <v>73</v>
      </c>
      <c r="C43" s="7"/>
      <c r="D43" s="7"/>
      <c r="E43" s="8"/>
      <c r="F43" s="8"/>
      <c r="G43" s="23">
        <v>73</v>
      </c>
      <c r="H43" s="24">
        <v>1</v>
      </c>
      <c r="I43" s="8"/>
      <c r="J43" s="8"/>
      <c r="K43" s="7"/>
      <c r="L43" s="7"/>
      <c r="M43" s="8"/>
      <c r="N43" s="8"/>
    </row>
    <row r="44" spans="1:14" ht="15.75" thickBot="1" x14ac:dyDescent="0.3">
      <c r="A44" s="21" t="s">
        <v>88</v>
      </c>
      <c r="B44" s="22">
        <v>67</v>
      </c>
      <c r="C44" s="7"/>
      <c r="D44" s="7"/>
      <c r="E44" s="8"/>
      <c r="F44" s="8"/>
      <c r="G44" s="23">
        <v>67</v>
      </c>
      <c r="H44" s="24">
        <v>1</v>
      </c>
      <c r="I44" s="8"/>
      <c r="J44" s="8"/>
      <c r="K44" s="7"/>
      <c r="L44" s="7"/>
      <c r="M44" s="8"/>
      <c r="N44" s="8"/>
    </row>
    <row r="45" spans="1:14" ht="15.75" thickBot="1" x14ac:dyDescent="0.3">
      <c r="A45" s="21" t="s">
        <v>299</v>
      </c>
      <c r="B45" s="22">
        <v>73</v>
      </c>
      <c r="C45" s="7"/>
      <c r="D45" s="7"/>
      <c r="E45" s="8"/>
      <c r="F45" s="8"/>
      <c r="G45" s="23">
        <v>73</v>
      </c>
      <c r="H45" s="24">
        <v>1</v>
      </c>
      <c r="I45" s="8"/>
      <c r="J45" s="8"/>
      <c r="K45" s="7"/>
      <c r="L45" s="7"/>
      <c r="M45" s="8"/>
      <c r="N45" s="8"/>
    </row>
    <row r="46" spans="1:14" ht="15.75" thickBot="1" x14ac:dyDescent="0.3">
      <c r="A46" s="21" t="s">
        <v>300</v>
      </c>
      <c r="B46" s="22">
        <v>3</v>
      </c>
      <c r="C46" s="7"/>
      <c r="D46" s="7"/>
      <c r="E46" s="8"/>
      <c r="F46" s="8"/>
      <c r="G46" s="23">
        <v>3</v>
      </c>
      <c r="H46" s="24">
        <v>1</v>
      </c>
      <c r="I46" s="8"/>
      <c r="J46" s="8"/>
      <c r="K46" s="7"/>
      <c r="L46" s="7"/>
      <c r="M46" s="8"/>
      <c r="N46" s="8"/>
    </row>
    <row r="47" spans="1:14" ht="15.75" thickBot="1" x14ac:dyDescent="0.3">
      <c r="A47" s="21" t="s">
        <v>301</v>
      </c>
      <c r="B47" s="22">
        <v>3</v>
      </c>
      <c r="C47" s="7"/>
      <c r="D47" s="7"/>
      <c r="E47" s="8"/>
      <c r="F47" s="8"/>
      <c r="G47" s="23">
        <v>3</v>
      </c>
      <c r="H47" s="24">
        <v>1</v>
      </c>
      <c r="I47" s="8"/>
      <c r="J47" s="8"/>
      <c r="K47" s="7"/>
      <c r="L47" s="7"/>
      <c r="M47" s="8"/>
      <c r="N47" s="8"/>
    </row>
    <row r="48" spans="1:14" ht="15.75" thickBot="1" x14ac:dyDescent="0.3">
      <c r="A48" s="21" t="s">
        <v>89</v>
      </c>
      <c r="B48" s="22">
        <v>2</v>
      </c>
      <c r="C48" s="7"/>
      <c r="D48" s="7"/>
      <c r="E48" s="8"/>
      <c r="F48" s="8"/>
      <c r="G48" s="23">
        <v>2</v>
      </c>
      <c r="H48" s="24">
        <v>1</v>
      </c>
      <c r="I48" s="8"/>
      <c r="J48" s="8"/>
      <c r="K48" s="7"/>
      <c r="L48" s="7"/>
      <c r="M48" s="8"/>
      <c r="N48" s="8"/>
    </row>
    <row r="49" spans="1:14" ht="15.75" thickBot="1" x14ac:dyDescent="0.3">
      <c r="A49" s="21" t="s">
        <v>90</v>
      </c>
      <c r="B49" s="22">
        <v>14</v>
      </c>
      <c r="C49" s="7"/>
      <c r="D49" s="7"/>
      <c r="E49" s="8"/>
      <c r="F49" s="8"/>
      <c r="G49" s="23">
        <v>14</v>
      </c>
      <c r="H49" s="24">
        <v>1</v>
      </c>
      <c r="I49" s="8"/>
      <c r="J49" s="8"/>
      <c r="K49" s="7"/>
      <c r="L49" s="7"/>
      <c r="M49" s="8"/>
      <c r="N49" s="8"/>
    </row>
    <row r="50" spans="1:14" ht="15.75" thickBot="1" x14ac:dyDescent="0.3">
      <c r="A50" s="21" t="s">
        <v>51</v>
      </c>
      <c r="B50" s="22">
        <v>11</v>
      </c>
      <c r="C50" s="23">
        <v>4</v>
      </c>
      <c r="D50" s="24">
        <v>0.55000000000000004</v>
      </c>
      <c r="E50" s="25">
        <v>2</v>
      </c>
      <c r="F50" s="26">
        <v>0.38</v>
      </c>
      <c r="G50" s="23">
        <v>4</v>
      </c>
      <c r="H50" s="24">
        <v>0.06</v>
      </c>
      <c r="I50" s="8"/>
      <c r="J50" s="8"/>
      <c r="K50" s="7"/>
      <c r="L50" s="7"/>
      <c r="M50" s="25">
        <v>1</v>
      </c>
      <c r="N50" s="25" t="s">
        <v>64</v>
      </c>
    </row>
    <row r="51" spans="1:14" ht="15.75" thickBot="1" x14ac:dyDescent="0.3">
      <c r="A51" s="21" t="s">
        <v>91</v>
      </c>
      <c r="B51" s="22">
        <v>201</v>
      </c>
      <c r="C51" s="7"/>
      <c r="D51" s="7"/>
      <c r="E51" s="25">
        <v>1</v>
      </c>
      <c r="F51" s="25" t="s">
        <v>64</v>
      </c>
      <c r="G51" s="23">
        <v>44</v>
      </c>
      <c r="H51" s="24">
        <v>0.41</v>
      </c>
      <c r="I51" s="8"/>
      <c r="J51" s="8"/>
      <c r="K51" s="23">
        <v>154</v>
      </c>
      <c r="L51" s="24">
        <v>0.44</v>
      </c>
      <c r="M51" s="25">
        <v>2</v>
      </c>
      <c r="N51" s="26">
        <v>0.15</v>
      </c>
    </row>
    <row r="52" spans="1:14" ht="15.75" thickBot="1" x14ac:dyDescent="0.3">
      <c r="A52" s="21" t="s">
        <v>302</v>
      </c>
      <c r="B52" s="22">
        <v>12</v>
      </c>
      <c r="C52" s="7"/>
      <c r="D52" s="7"/>
      <c r="E52" s="8"/>
      <c r="F52" s="8"/>
      <c r="G52" s="23">
        <v>12</v>
      </c>
      <c r="H52" s="24">
        <v>1</v>
      </c>
      <c r="I52" s="8"/>
      <c r="J52" s="8"/>
      <c r="K52" s="7"/>
      <c r="L52" s="7"/>
      <c r="M52" s="8"/>
      <c r="N52" s="8"/>
    </row>
    <row r="53" spans="1:14" ht="15.75" thickBot="1" x14ac:dyDescent="0.3">
      <c r="A53" s="21" t="s">
        <v>52</v>
      </c>
      <c r="B53" s="22">
        <v>24</v>
      </c>
      <c r="C53" s="7"/>
      <c r="D53" s="7"/>
      <c r="E53" s="8"/>
      <c r="F53" s="8"/>
      <c r="G53" s="23">
        <v>24</v>
      </c>
      <c r="H53" s="24">
        <v>1</v>
      </c>
      <c r="I53" s="8"/>
      <c r="J53" s="8"/>
      <c r="K53" s="7"/>
      <c r="L53" s="7"/>
      <c r="M53" s="8"/>
      <c r="N53" s="8"/>
    </row>
    <row r="54" spans="1:14" ht="15.75" thickBot="1" x14ac:dyDescent="0.3">
      <c r="A54" s="21" t="s">
        <v>57</v>
      </c>
      <c r="B54" s="22">
        <v>5</v>
      </c>
      <c r="C54" s="23">
        <v>3</v>
      </c>
      <c r="D54" s="24">
        <v>0.82</v>
      </c>
      <c r="E54" s="25">
        <v>2</v>
      </c>
      <c r="F54" s="26">
        <v>0.18</v>
      </c>
      <c r="G54" s="7"/>
      <c r="H54" s="7"/>
      <c r="I54" s="8"/>
      <c r="J54" s="8"/>
      <c r="K54" s="7"/>
      <c r="L54" s="7"/>
      <c r="M54" s="8"/>
      <c r="N54" s="8"/>
    </row>
    <row r="55" spans="1:14" ht="15.75" thickBot="1" x14ac:dyDescent="0.3">
      <c r="A55" s="21" t="s">
        <v>92</v>
      </c>
      <c r="B55" s="22">
        <v>227</v>
      </c>
      <c r="C55" s="7"/>
      <c r="D55" s="7"/>
      <c r="E55" s="25">
        <v>3</v>
      </c>
      <c r="F55" s="26">
        <v>0.02</v>
      </c>
      <c r="G55" s="23">
        <v>32</v>
      </c>
      <c r="H55" s="24">
        <v>0.15</v>
      </c>
      <c r="I55" s="25">
        <v>1</v>
      </c>
      <c r="J55" s="25" t="s">
        <v>64</v>
      </c>
      <c r="K55" s="23">
        <v>188</v>
      </c>
      <c r="L55" s="24">
        <v>0.65</v>
      </c>
      <c r="M55" s="25">
        <v>3</v>
      </c>
      <c r="N55" s="26">
        <v>0.18</v>
      </c>
    </row>
    <row r="56" spans="1:14" ht="15.75" thickBot="1" x14ac:dyDescent="0.3">
      <c r="A56" s="21" t="s">
        <v>93</v>
      </c>
      <c r="B56" s="22">
        <v>26</v>
      </c>
      <c r="C56" s="7"/>
      <c r="D56" s="7"/>
      <c r="E56" s="8"/>
      <c r="F56" s="8"/>
      <c r="G56" s="23">
        <v>26</v>
      </c>
      <c r="H56" s="24">
        <v>1</v>
      </c>
      <c r="I56" s="8"/>
      <c r="J56" s="8"/>
      <c r="K56" s="7"/>
      <c r="L56" s="7"/>
      <c r="M56" s="8"/>
      <c r="N56" s="8"/>
    </row>
    <row r="57" spans="1:14" ht="15.75" thickBot="1" x14ac:dyDescent="0.3">
      <c r="A57" s="21" t="s">
        <v>59</v>
      </c>
      <c r="B57" s="22">
        <v>5</v>
      </c>
      <c r="C57" s="23">
        <v>3</v>
      </c>
      <c r="D57" s="24">
        <v>0.83</v>
      </c>
      <c r="E57" s="25">
        <v>2</v>
      </c>
      <c r="F57" s="26">
        <v>0.17</v>
      </c>
      <c r="G57" s="7"/>
      <c r="H57" s="7"/>
      <c r="I57" s="8"/>
      <c r="J57" s="8"/>
      <c r="K57" s="7"/>
      <c r="L57" s="7"/>
      <c r="M57" s="8"/>
      <c r="N57" s="8"/>
    </row>
    <row r="58" spans="1:14" ht="15.75" thickBot="1" x14ac:dyDescent="0.3">
      <c r="A58" s="21" t="s">
        <v>94</v>
      </c>
      <c r="B58" s="22">
        <v>212</v>
      </c>
      <c r="C58" s="23">
        <v>1</v>
      </c>
      <c r="D58" s="23" t="s">
        <v>64</v>
      </c>
      <c r="E58" s="25">
        <v>3</v>
      </c>
      <c r="F58" s="25" t="s">
        <v>64</v>
      </c>
      <c r="G58" s="23">
        <v>51</v>
      </c>
      <c r="H58" s="24">
        <v>0.45</v>
      </c>
      <c r="I58" s="8"/>
      <c r="J58" s="8"/>
      <c r="K58" s="23">
        <v>155</v>
      </c>
      <c r="L58" s="24">
        <v>0.46</v>
      </c>
      <c r="M58" s="25">
        <v>2</v>
      </c>
      <c r="N58" s="26">
        <v>0.08</v>
      </c>
    </row>
  </sheetData>
  <mergeCells count="8">
    <mergeCell ref="K3:L3"/>
    <mergeCell ref="M3:N3"/>
    <mergeCell ref="A3:A4"/>
    <mergeCell ref="B3:B4"/>
    <mergeCell ref="C3:D3"/>
    <mergeCell ref="E3:F3"/>
    <mergeCell ref="G3:H3"/>
    <mergeCell ref="I3:J3"/>
  </mergeCells>
  <pageMargins left="0.7" right="0.7" top="0.75" bottom="0.75" header="0.3" footer="0.3"/>
  <headerFooter>
    <oddHeader>&amp;C&amp;"Calibri"&amp;10&amp;K0000FF OFFICIAL&amp;1#_x000D_</oddHeader>
    <oddFooter>&amp;C_x000D_&amp;1#&amp;"Calibri"&amp;10&amp;K0000FF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E13"/>
  <sheetViews>
    <sheetView workbookViewId="0">
      <selection activeCell="H21" sqref="H21"/>
    </sheetView>
  </sheetViews>
  <sheetFormatPr defaultRowHeight="15" x14ac:dyDescent="0.25"/>
  <cols>
    <col min="1" max="1" width="49" customWidth="1"/>
    <col min="2" max="5" width="13.28515625" customWidth="1"/>
  </cols>
  <sheetData>
    <row r="1" spans="1:5" x14ac:dyDescent="0.25">
      <c r="A1" s="16" t="s">
        <v>304</v>
      </c>
    </row>
    <row r="2" spans="1:5" ht="15.75" thickBot="1" x14ac:dyDescent="0.3"/>
    <row r="3" spans="1:5" ht="15.75" thickBot="1" x14ac:dyDescent="0.3">
      <c r="A3" s="181" t="s">
        <v>96</v>
      </c>
      <c r="B3" s="183" t="s">
        <v>97</v>
      </c>
      <c r="C3" s="184"/>
      <c r="D3" s="183" t="s">
        <v>98</v>
      </c>
      <c r="E3" s="184"/>
    </row>
    <row r="4" spans="1:5" ht="15.75" thickBot="1" x14ac:dyDescent="0.3">
      <c r="A4" s="182"/>
      <c r="B4" s="18" t="s">
        <v>99</v>
      </c>
      <c r="C4" s="18" t="s">
        <v>100</v>
      </c>
      <c r="D4" s="18" t="s">
        <v>99</v>
      </c>
      <c r="E4" s="18" t="s">
        <v>100</v>
      </c>
    </row>
    <row r="5" spans="1:5" ht="15.75" thickBot="1" x14ac:dyDescent="0.3">
      <c r="A5" s="62" t="s">
        <v>8</v>
      </c>
      <c r="B5" s="6">
        <v>3135</v>
      </c>
      <c r="C5" s="6">
        <v>5094</v>
      </c>
      <c r="D5" s="6">
        <v>3901</v>
      </c>
      <c r="E5" s="6">
        <v>14180</v>
      </c>
    </row>
    <row r="6" spans="1:5" ht="15.75" thickBot="1" x14ac:dyDescent="0.3">
      <c r="A6" s="79" t="s">
        <v>9</v>
      </c>
      <c r="B6" s="80">
        <v>1491</v>
      </c>
      <c r="C6" s="80">
        <v>1748</v>
      </c>
      <c r="D6" s="7"/>
      <c r="E6" s="80">
        <v>4962</v>
      </c>
    </row>
    <row r="7" spans="1:5" ht="15.75" thickBot="1" x14ac:dyDescent="0.3">
      <c r="A7" s="62" t="s">
        <v>10</v>
      </c>
      <c r="B7" s="9">
        <v>490</v>
      </c>
      <c r="C7" s="9">
        <v>40</v>
      </c>
      <c r="D7" s="9">
        <v>624</v>
      </c>
      <c r="E7" s="6">
        <v>3054</v>
      </c>
    </row>
    <row r="8" spans="1:5" ht="15.75" thickBot="1" x14ac:dyDescent="0.3">
      <c r="A8" s="79" t="s">
        <v>11</v>
      </c>
      <c r="B8" s="80">
        <v>221563</v>
      </c>
      <c r="C8" s="80">
        <v>64551</v>
      </c>
      <c r="D8" s="80">
        <v>11659</v>
      </c>
      <c r="E8" s="80">
        <v>14645</v>
      </c>
    </row>
    <row r="9" spans="1:5" ht="15.75" thickBot="1" x14ac:dyDescent="0.3">
      <c r="A9" s="62" t="s">
        <v>13</v>
      </c>
      <c r="B9" s="6">
        <v>2934</v>
      </c>
      <c r="C9" s="6">
        <v>4181</v>
      </c>
      <c r="D9" s="6">
        <v>2753</v>
      </c>
      <c r="E9" s="6">
        <v>18581</v>
      </c>
    </row>
    <row r="10" spans="1:5" ht="15.75" thickBot="1" x14ac:dyDescent="0.3">
      <c r="A10" s="79" t="s">
        <v>14</v>
      </c>
      <c r="B10" s="7"/>
      <c r="C10" s="7"/>
      <c r="D10" s="80">
        <v>4189</v>
      </c>
      <c r="E10" s="80">
        <v>61933</v>
      </c>
    </row>
    <row r="11" spans="1:5" ht="15.75" thickBot="1" x14ac:dyDescent="0.3">
      <c r="A11" s="62" t="s">
        <v>15</v>
      </c>
      <c r="B11" s="6">
        <v>4742</v>
      </c>
      <c r="C11" s="9">
        <v>155</v>
      </c>
      <c r="D11" s="6">
        <v>85633</v>
      </c>
      <c r="E11" s="6">
        <v>101513</v>
      </c>
    </row>
    <row r="12" spans="1:5" ht="15.75" thickBot="1" x14ac:dyDescent="0.3">
      <c r="A12" s="79" t="s">
        <v>16</v>
      </c>
      <c r="B12" s="81">
        <v>451</v>
      </c>
      <c r="C12" s="80">
        <v>1443</v>
      </c>
      <c r="D12" s="80">
        <v>6073</v>
      </c>
      <c r="E12" s="80">
        <v>3538</v>
      </c>
    </row>
    <row r="13" spans="1:5" ht="15.75" thickBot="1" x14ac:dyDescent="0.3">
      <c r="A13" s="38" t="s">
        <v>272</v>
      </c>
      <c r="B13" s="39">
        <v>234806</v>
      </c>
      <c r="C13" s="39">
        <v>77212</v>
      </c>
      <c r="D13" s="39">
        <v>114833</v>
      </c>
      <c r="E13" s="39">
        <v>222406</v>
      </c>
    </row>
  </sheetData>
  <mergeCells count="3">
    <mergeCell ref="A3:A4"/>
    <mergeCell ref="B3:C3"/>
    <mergeCell ref="D3:E3"/>
  </mergeCells>
  <pageMargins left="0.7" right="0.7" top="0.75" bottom="0.75" header="0.3" footer="0.3"/>
  <headerFooter>
    <oddHeader>&amp;C&amp;"Calibri"&amp;10&amp;K0000FF OFFICIAL&amp;1#_x000D_</oddHeader>
    <oddFooter>&amp;C_x000D_&amp;1#&amp;"Calibri"&amp;10&amp;K0000FF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E69"/>
  <sheetViews>
    <sheetView workbookViewId="0">
      <selection activeCell="B70" sqref="B70"/>
    </sheetView>
  </sheetViews>
  <sheetFormatPr defaultRowHeight="15" x14ac:dyDescent="0.25"/>
  <cols>
    <col min="1" max="1" width="9.140625" style="1"/>
    <col min="2" max="2" width="44" customWidth="1"/>
    <col min="3" max="3" width="49" customWidth="1"/>
  </cols>
  <sheetData>
    <row r="1" spans="1:5" x14ac:dyDescent="0.25">
      <c r="A1" s="93" t="s">
        <v>305</v>
      </c>
    </row>
    <row r="2" spans="1:5" ht="15.75" thickBot="1" x14ac:dyDescent="0.3"/>
    <row r="3" spans="1:5" ht="39" thickBot="1" x14ac:dyDescent="0.3">
      <c r="A3" s="89" t="s">
        <v>101</v>
      </c>
      <c r="B3" s="4" t="s">
        <v>102</v>
      </c>
      <c r="C3" s="4" t="s">
        <v>103</v>
      </c>
      <c r="D3" s="4" t="s">
        <v>104</v>
      </c>
      <c r="E3" s="4" t="s">
        <v>105</v>
      </c>
    </row>
    <row r="4" spans="1:5" ht="15.75" thickBot="1" x14ac:dyDescent="0.3">
      <c r="A4" s="90">
        <v>1</v>
      </c>
      <c r="B4" s="185" t="s">
        <v>106</v>
      </c>
      <c r="C4" s="186"/>
      <c r="D4" s="187">
        <v>47</v>
      </c>
      <c r="E4" s="188"/>
    </row>
    <row r="5" spans="1:5" ht="15.75" thickBot="1" x14ac:dyDescent="0.3">
      <c r="A5" s="87" t="s">
        <v>107</v>
      </c>
      <c r="B5" s="40" t="s">
        <v>108</v>
      </c>
      <c r="C5" s="40" t="s">
        <v>109</v>
      </c>
      <c r="D5" s="36">
        <v>15</v>
      </c>
      <c r="E5" s="36"/>
    </row>
    <row r="6" spans="1:5" ht="15.75" thickBot="1" x14ac:dyDescent="0.3">
      <c r="A6" s="85" t="s">
        <v>110</v>
      </c>
      <c r="B6" s="70" t="s">
        <v>111</v>
      </c>
      <c r="C6" s="70" t="s">
        <v>109</v>
      </c>
      <c r="D6" s="23">
        <v>2</v>
      </c>
      <c r="E6" s="35"/>
    </row>
    <row r="7" spans="1:5" ht="26.25" thickBot="1" x14ac:dyDescent="0.3">
      <c r="A7" s="87" t="s">
        <v>112</v>
      </c>
      <c r="B7" s="40" t="s">
        <v>113</v>
      </c>
      <c r="C7" s="40" t="s">
        <v>114</v>
      </c>
      <c r="D7" s="36">
        <v>30</v>
      </c>
      <c r="E7" s="36"/>
    </row>
    <row r="8" spans="1:5" ht="15.75" thickBot="1" x14ac:dyDescent="0.3">
      <c r="A8" s="90">
        <v>2</v>
      </c>
      <c r="B8" s="189" t="s">
        <v>115</v>
      </c>
      <c r="C8" s="190"/>
      <c r="D8" s="191">
        <v>17</v>
      </c>
      <c r="E8" s="192"/>
    </row>
    <row r="9" spans="1:5" ht="15.75" thickBot="1" x14ac:dyDescent="0.3">
      <c r="A9" s="87" t="s">
        <v>116</v>
      </c>
      <c r="B9" s="40" t="s">
        <v>117</v>
      </c>
      <c r="C9" s="40" t="s">
        <v>118</v>
      </c>
      <c r="D9" s="36">
        <v>1</v>
      </c>
      <c r="E9" s="32"/>
    </row>
    <row r="10" spans="1:5" ht="26.25" thickBot="1" x14ac:dyDescent="0.3">
      <c r="A10" s="85" t="s">
        <v>119</v>
      </c>
      <c r="B10" s="70" t="s">
        <v>120</v>
      </c>
      <c r="C10" s="70" t="s">
        <v>121</v>
      </c>
      <c r="D10" s="23">
        <v>1</v>
      </c>
      <c r="E10" s="33"/>
    </row>
    <row r="11" spans="1:5" ht="15.75" thickBot="1" x14ac:dyDescent="0.3">
      <c r="A11" s="87" t="s">
        <v>122</v>
      </c>
      <c r="B11" s="40" t="s">
        <v>123</v>
      </c>
      <c r="C11" s="40" t="s">
        <v>124</v>
      </c>
      <c r="D11" s="36">
        <v>1</v>
      </c>
      <c r="E11" s="32"/>
    </row>
    <row r="12" spans="1:5" ht="39" thickBot="1" x14ac:dyDescent="0.3">
      <c r="A12" s="85" t="s">
        <v>125</v>
      </c>
      <c r="B12" s="70" t="s">
        <v>126</v>
      </c>
      <c r="C12" s="70" t="s">
        <v>109</v>
      </c>
      <c r="D12" s="23">
        <v>2</v>
      </c>
      <c r="E12" s="33"/>
    </row>
    <row r="13" spans="1:5" ht="39" thickBot="1" x14ac:dyDescent="0.3">
      <c r="A13" s="87" t="s">
        <v>127</v>
      </c>
      <c r="B13" s="40" t="s">
        <v>128</v>
      </c>
      <c r="C13" s="40" t="s">
        <v>129</v>
      </c>
      <c r="D13" s="36">
        <v>2</v>
      </c>
      <c r="E13" s="32"/>
    </row>
    <row r="14" spans="1:5" ht="39" thickBot="1" x14ac:dyDescent="0.3">
      <c r="A14" s="85" t="s">
        <v>130</v>
      </c>
      <c r="B14" s="70" t="s">
        <v>131</v>
      </c>
      <c r="C14" s="70" t="s">
        <v>132</v>
      </c>
      <c r="D14" s="23">
        <v>10</v>
      </c>
      <c r="E14" s="33"/>
    </row>
    <row r="15" spans="1:5" ht="15.75" thickBot="1" x14ac:dyDescent="0.3">
      <c r="A15" s="91">
        <v>3</v>
      </c>
      <c r="B15" s="193" t="s">
        <v>133</v>
      </c>
      <c r="C15" s="194"/>
      <c r="D15" s="195">
        <v>26</v>
      </c>
      <c r="E15" s="196"/>
    </row>
    <row r="16" spans="1:5" ht="15.75" thickBot="1" x14ac:dyDescent="0.3">
      <c r="A16" s="85" t="s">
        <v>134</v>
      </c>
      <c r="B16" s="70" t="s">
        <v>135</v>
      </c>
      <c r="C16" s="70" t="s">
        <v>109</v>
      </c>
      <c r="D16" s="23">
        <v>1</v>
      </c>
      <c r="E16" s="33"/>
    </row>
    <row r="17" spans="1:5" ht="26.25" thickBot="1" x14ac:dyDescent="0.3">
      <c r="A17" s="87" t="s">
        <v>136</v>
      </c>
      <c r="B17" s="40" t="s">
        <v>137</v>
      </c>
      <c r="C17" s="40" t="s">
        <v>138</v>
      </c>
      <c r="D17" s="36">
        <v>20</v>
      </c>
      <c r="E17" s="32"/>
    </row>
    <row r="18" spans="1:5" ht="15.75" thickBot="1" x14ac:dyDescent="0.3">
      <c r="A18" s="85" t="s">
        <v>139</v>
      </c>
      <c r="B18" s="70" t="s">
        <v>140</v>
      </c>
      <c r="C18" s="70" t="s">
        <v>141</v>
      </c>
      <c r="D18" s="23">
        <v>1</v>
      </c>
      <c r="E18" s="33"/>
    </row>
    <row r="19" spans="1:5" ht="26.25" thickBot="1" x14ac:dyDescent="0.3">
      <c r="A19" s="87" t="s">
        <v>142</v>
      </c>
      <c r="B19" s="40" t="s">
        <v>143</v>
      </c>
      <c r="C19" s="40" t="s">
        <v>144</v>
      </c>
      <c r="D19" s="36">
        <v>3</v>
      </c>
      <c r="E19" s="32"/>
    </row>
    <row r="20" spans="1:5" ht="39" thickBot="1" x14ac:dyDescent="0.3">
      <c r="A20" s="85" t="s">
        <v>145</v>
      </c>
      <c r="B20" s="70" t="s">
        <v>146</v>
      </c>
      <c r="C20" s="70" t="s">
        <v>147</v>
      </c>
      <c r="D20" s="23">
        <v>1</v>
      </c>
      <c r="E20" s="33"/>
    </row>
    <row r="21" spans="1:5" ht="15.75" thickBot="1" x14ac:dyDescent="0.3">
      <c r="A21" s="91">
        <v>4</v>
      </c>
      <c r="B21" s="193" t="s">
        <v>148</v>
      </c>
      <c r="C21" s="194"/>
      <c r="D21" s="195">
        <v>37</v>
      </c>
      <c r="E21" s="196"/>
    </row>
    <row r="22" spans="1:5" ht="26.25" thickBot="1" x14ac:dyDescent="0.3">
      <c r="A22" s="85" t="s">
        <v>149</v>
      </c>
      <c r="B22" s="70" t="s">
        <v>150</v>
      </c>
      <c r="C22" s="70" t="s">
        <v>109</v>
      </c>
      <c r="D22" s="23">
        <v>1</v>
      </c>
      <c r="E22" s="33"/>
    </row>
    <row r="23" spans="1:5" ht="26.25" thickBot="1" x14ac:dyDescent="0.3">
      <c r="A23" s="87" t="s">
        <v>151</v>
      </c>
      <c r="B23" s="40" t="s">
        <v>152</v>
      </c>
      <c r="C23" s="40" t="s">
        <v>109</v>
      </c>
      <c r="D23" s="36">
        <v>5</v>
      </c>
      <c r="E23" s="32"/>
    </row>
    <row r="24" spans="1:5" ht="39" thickBot="1" x14ac:dyDescent="0.3">
      <c r="A24" s="85" t="s">
        <v>153</v>
      </c>
      <c r="B24" s="70" t="s">
        <v>154</v>
      </c>
      <c r="C24" s="70" t="s">
        <v>109</v>
      </c>
      <c r="D24" s="23">
        <v>3</v>
      </c>
      <c r="E24" s="33"/>
    </row>
    <row r="25" spans="1:5" ht="15.75" thickBot="1" x14ac:dyDescent="0.3">
      <c r="A25" s="87" t="s">
        <v>155</v>
      </c>
      <c r="B25" s="40" t="s">
        <v>156</v>
      </c>
      <c r="C25" s="40" t="s">
        <v>109</v>
      </c>
      <c r="D25" s="36">
        <v>1</v>
      </c>
      <c r="E25" s="32"/>
    </row>
    <row r="26" spans="1:5" ht="26.25" thickBot="1" x14ac:dyDescent="0.3">
      <c r="A26" s="85" t="s">
        <v>157</v>
      </c>
      <c r="B26" s="70" t="s">
        <v>158</v>
      </c>
      <c r="C26" s="70" t="s">
        <v>109</v>
      </c>
      <c r="D26" s="23">
        <v>1</v>
      </c>
      <c r="E26" s="33"/>
    </row>
    <row r="27" spans="1:5" ht="15.75" thickBot="1" x14ac:dyDescent="0.3">
      <c r="A27" s="87" t="s">
        <v>159</v>
      </c>
      <c r="B27" s="40" t="s">
        <v>160</v>
      </c>
      <c r="C27" s="40" t="s">
        <v>109</v>
      </c>
      <c r="D27" s="36">
        <v>1</v>
      </c>
      <c r="E27" s="32"/>
    </row>
    <row r="28" spans="1:5" ht="51.75" thickBot="1" x14ac:dyDescent="0.3">
      <c r="A28" s="85" t="s">
        <v>161</v>
      </c>
      <c r="B28" s="70" t="s">
        <v>162</v>
      </c>
      <c r="C28" s="70" t="s">
        <v>109</v>
      </c>
      <c r="D28" s="23">
        <v>6</v>
      </c>
      <c r="E28" s="33"/>
    </row>
    <row r="29" spans="1:5" ht="39" thickBot="1" x14ac:dyDescent="0.3">
      <c r="A29" s="87" t="s">
        <v>163</v>
      </c>
      <c r="B29" s="40" t="s">
        <v>164</v>
      </c>
      <c r="C29" s="40" t="s">
        <v>109</v>
      </c>
      <c r="D29" s="36">
        <v>2</v>
      </c>
      <c r="E29" s="32"/>
    </row>
    <row r="30" spans="1:5" ht="39" thickBot="1" x14ac:dyDescent="0.3">
      <c r="A30" s="85" t="s">
        <v>165</v>
      </c>
      <c r="B30" s="70" t="s">
        <v>166</v>
      </c>
      <c r="C30" s="70" t="s">
        <v>109</v>
      </c>
      <c r="D30" s="23">
        <v>2</v>
      </c>
      <c r="E30" s="33"/>
    </row>
    <row r="31" spans="1:5" ht="39" thickBot="1" x14ac:dyDescent="0.3">
      <c r="A31" s="87" t="s">
        <v>167</v>
      </c>
      <c r="B31" s="40" t="s">
        <v>168</v>
      </c>
      <c r="C31" s="40" t="s">
        <v>109</v>
      </c>
      <c r="D31" s="36">
        <v>6</v>
      </c>
      <c r="E31" s="32"/>
    </row>
    <row r="32" spans="1:5" ht="39" thickBot="1" x14ac:dyDescent="0.3">
      <c r="A32" s="85" t="s">
        <v>169</v>
      </c>
      <c r="B32" s="70" t="s">
        <v>170</v>
      </c>
      <c r="C32" s="70" t="s">
        <v>109</v>
      </c>
      <c r="D32" s="23">
        <v>2</v>
      </c>
      <c r="E32" s="33"/>
    </row>
    <row r="33" spans="1:5" ht="39" thickBot="1" x14ac:dyDescent="0.3">
      <c r="A33" s="87" t="s">
        <v>171</v>
      </c>
      <c r="B33" s="40" t="s">
        <v>172</v>
      </c>
      <c r="C33" s="40" t="s">
        <v>109</v>
      </c>
      <c r="D33" s="36">
        <v>6</v>
      </c>
      <c r="E33" s="32"/>
    </row>
    <row r="34" spans="1:5" ht="26.25" thickBot="1" x14ac:dyDescent="0.3">
      <c r="A34" s="85" t="s">
        <v>173</v>
      </c>
      <c r="B34" s="70" t="s">
        <v>174</v>
      </c>
      <c r="C34" s="70" t="s">
        <v>109</v>
      </c>
      <c r="D34" s="23">
        <v>1</v>
      </c>
      <c r="E34" s="33"/>
    </row>
    <row r="35" spans="1:5" ht="15.75" thickBot="1" x14ac:dyDescent="0.3">
      <c r="A35" s="91">
        <v>5</v>
      </c>
      <c r="B35" s="193" t="s">
        <v>175</v>
      </c>
      <c r="C35" s="194"/>
      <c r="D35" s="195">
        <v>498</v>
      </c>
      <c r="E35" s="196"/>
    </row>
    <row r="36" spans="1:5" ht="26.25" thickBot="1" x14ac:dyDescent="0.3">
      <c r="A36" s="85" t="s">
        <v>176</v>
      </c>
      <c r="B36" s="70" t="s">
        <v>177</v>
      </c>
      <c r="C36" s="70" t="s">
        <v>178</v>
      </c>
      <c r="D36" s="23">
        <v>46</v>
      </c>
      <c r="E36" s="23" t="s">
        <v>306</v>
      </c>
    </row>
    <row r="37" spans="1:5" ht="15.75" thickBot="1" x14ac:dyDescent="0.3">
      <c r="A37" s="87" t="s">
        <v>179</v>
      </c>
      <c r="B37" s="40" t="s">
        <v>180</v>
      </c>
      <c r="C37" s="40" t="s">
        <v>181</v>
      </c>
      <c r="D37" s="36">
        <v>15</v>
      </c>
      <c r="E37" s="36"/>
    </row>
    <row r="38" spans="1:5" ht="26.25" thickBot="1" x14ac:dyDescent="0.3">
      <c r="A38" s="85" t="s">
        <v>182</v>
      </c>
      <c r="B38" s="70" t="s">
        <v>183</v>
      </c>
      <c r="C38" s="70" t="s">
        <v>184</v>
      </c>
      <c r="D38" s="23">
        <v>16</v>
      </c>
      <c r="E38" s="23">
        <v>255</v>
      </c>
    </row>
    <row r="39" spans="1:5" ht="26.25" thickBot="1" x14ac:dyDescent="0.3">
      <c r="A39" s="87" t="s">
        <v>185</v>
      </c>
      <c r="B39" s="40" t="s">
        <v>186</v>
      </c>
      <c r="C39" s="40" t="s">
        <v>187</v>
      </c>
      <c r="D39" s="36">
        <v>76</v>
      </c>
      <c r="E39" s="36"/>
    </row>
    <row r="40" spans="1:5" ht="26.25" thickBot="1" x14ac:dyDescent="0.3">
      <c r="A40" s="85" t="s">
        <v>188</v>
      </c>
      <c r="B40" s="70" t="s">
        <v>189</v>
      </c>
      <c r="C40" s="70" t="s">
        <v>190</v>
      </c>
      <c r="D40" s="23">
        <v>9</v>
      </c>
      <c r="E40" s="35"/>
    </row>
    <row r="41" spans="1:5" ht="15.75" thickBot="1" x14ac:dyDescent="0.3">
      <c r="A41" s="87" t="s">
        <v>191</v>
      </c>
      <c r="B41" s="40" t="s">
        <v>192</v>
      </c>
      <c r="C41" s="40" t="s">
        <v>193</v>
      </c>
      <c r="D41" s="36">
        <v>59</v>
      </c>
      <c r="E41" s="36"/>
    </row>
    <row r="42" spans="1:5" ht="15.75" thickBot="1" x14ac:dyDescent="0.3">
      <c r="A42" s="85" t="s">
        <v>194</v>
      </c>
      <c r="B42" s="70" t="s">
        <v>192</v>
      </c>
      <c r="C42" s="70" t="s">
        <v>195</v>
      </c>
      <c r="D42" s="23">
        <v>14</v>
      </c>
      <c r="E42" s="35"/>
    </row>
    <row r="43" spans="1:5" ht="39" thickBot="1" x14ac:dyDescent="0.3">
      <c r="A43" s="87" t="s">
        <v>196</v>
      </c>
      <c r="B43" s="40" t="s">
        <v>197</v>
      </c>
      <c r="C43" s="40" t="s">
        <v>198</v>
      </c>
      <c r="D43" s="36">
        <v>1</v>
      </c>
      <c r="E43" s="36"/>
    </row>
    <row r="44" spans="1:5" ht="15.75" thickBot="1" x14ac:dyDescent="0.3">
      <c r="A44" s="90">
        <v>6</v>
      </c>
      <c r="B44" s="189" t="s">
        <v>199</v>
      </c>
      <c r="C44" s="190"/>
      <c r="D44" s="191">
        <v>36</v>
      </c>
      <c r="E44" s="192"/>
    </row>
    <row r="45" spans="1:5" ht="26.25" thickBot="1" x14ac:dyDescent="0.3">
      <c r="A45" s="87" t="s">
        <v>200</v>
      </c>
      <c r="B45" s="40" t="s">
        <v>201</v>
      </c>
      <c r="C45" s="40" t="s">
        <v>109</v>
      </c>
      <c r="D45" s="36">
        <v>1</v>
      </c>
      <c r="E45" s="36"/>
    </row>
    <row r="46" spans="1:5" ht="39" thickBot="1" x14ac:dyDescent="0.3">
      <c r="A46" s="85" t="s">
        <v>202</v>
      </c>
      <c r="B46" s="70" t="s">
        <v>203</v>
      </c>
      <c r="C46" s="70" t="s">
        <v>204</v>
      </c>
      <c r="D46" s="23">
        <v>9</v>
      </c>
      <c r="E46" s="35"/>
    </row>
    <row r="47" spans="1:5" ht="26.25" thickBot="1" x14ac:dyDescent="0.3">
      <c r="A47" s="87" t="s">
        <v>205</v>
      </c>
      <c r="B47" s="40" t="s">
        <v>206</v>
      </c>
      <c r="C47" s="40" t="s">
        <v>207</v>
      </c>
      <c r="D47" s="36">
        <v>26</v>
      </c>
      <c r="E47" s="36"/>
    </row>
    <row r="48" spans="1:5" ht="15.75" thickBot="1" x14ac:dyDescent="0.3">
      <c r="A48" s="90">
        <v>7</v>
      </c>
      <c r="B48" s="189" t="s">
        <v>208</v>
      </c>
      <c r="C48" s="190"/>
      <c r="D48" s="191">
        <v>489</v>
      </c>
      <c r="E48" s="192"/>
    </row>
    <row r="49" spans="1:5" ht="15.75" thickBot="1" x14ac:dyDescent="0.3">
      <c r="A49" s="87" t="s">
        <v>209</v>
      </c>
      <c r="B49" s="40" t="s">
        <v>210</v>
      </c>
      <c r="C49" s="40" t="s">
        <v>211</v>
      </c>
      <c r="D49" s="36">
        <v>97</v>
      </c>
      <c r="E49" s="36"/>
    </row>
    <row r="50" spans="1:5" ht="15.75" thickBot="1" x14ac:dyDescent="0.3">
      <c r="A50" s="85" t="s">
        <v>212</v>
      </c>
      <c r="B50" s="70" t="s">
        <v>213</v>
      </c>
      <c r="C50" s="70" t="s">
        <v>214</v>
      </c>
      <c r="D50" s="23">
        <v>15</v>
      </c>
      <c r="E50" s="35"/>
    </row>
    <row r="51" spans="1:5" ht="15.75" thickBot="1" x14ac:dyDescent="0.3">
      <c r="A51" s="87" t="s">
        <v>215</v>
      </c>
      <c r="B51" s="40" t="s">
        <v>213</v>
      </c>
      <c r="C51" s="40" t="s">
        <v>216</v>
      </c>
      <c r="D51" s="36">
        <v>2</v>
      </c>
      <c r="E51" s="36"/>
    </row>
    <row r="52" spans="1:5" ht="15.75" thickBot="1" x14ac:dyDescent="0.3">
      <c r="A52" s="85" t="s">
        <v>217</v>
      </c>
      <c r="B52" s="70" t="s">
        <v>218</v>
      </c>
      <c r="C52" s="70" t="s">
        <v>219</v>
      </c>
      <c r="D52" s="23">
        <v>162</v>
      </c>
      <c r="E52" s="35"/>
    </row>
    <row r="53" spans="1:5" ht="15.75" thickBot="1" x14ac:dyDescent="0.3">
      <c r="A53" s="87" t="s">
        <v>220</v>
      </c>
      <c r="B53" s="40" t="s">
        <v>218</v>
      </c>
      <c r="C53" s="40" t="s">
        <v>221</v>
      </c>
      <c r="D53" s="36">
        <v>213</v>
      </c>
      <c r="E53" s="36"/>
    </row>
    <row r="54" spans="1:5" ht="15.75" thickBot="1" x14ac:dyDescent="0.3">
      <c r="A54" s="90">
        <v>8</v>
      </c>
      <c r="B54" s="189" t="s">
        <v>222</v>
      </c>
      <c r="C54" s="190"/>
      <c r="D54" s="191">
        <v>57</v>
      </c>
      <c r="E54" s="192"/>
    </row>
    <row r="55" spans="1:5" ht="15.75" thickBot="1" x14ac:dyDescent="0.3">
      <c r="A55" s="87" t="s">
        <v>223</v>
      </c>
      <c r="B55" s="40" t="s">
        <v>224</v>
      </c>
      <c r="C55" s="40" t="s">
        <v>225</v>
      </c>
      <c r="D55" s="36">
        <v>18</v>
      </c>
      <c r="E55" s="36"/>
    </row>
    <row r="56" spans="1:5" ht="26.25" thickBot="1" x14ac:dyDescent="0.3">
      <c r="A56" s="85" t="s">
        <v>226</v>
      </c>
      <c r="B56" s="70" t="s">
        <v>227</v>
      </c>
      <c r="C56" s="70" t="s">
        <v>228</v>
      </c>
      <c r="D56" s="23">
        <v>14</v>
      </c>
      <c r="E56" s="35"/>
    </row>
    <row r="57" spans="1:5" ht="26.25" thickBot="1" x14ac:dyDescent="0.3">
      <c r="A57" s="87" t="s">
        <v>229</v>
      </c>
      <c r="B57" s="40" t="s">
        <v>230</v>
      </c>
      <c r="C57" s="40" t="s">
        <v>231</v>
      </c>
      <c r="D57" s="36">
        <v>20</v>
      </c>
      <c r="E57" s="36"/>
    </row>
    <row r="58" spans="1:5" ht="26.25" thickBot="1" x14ac:dyDescent="0.3">
      <c r="A58" s="85" t="s">
        <v>232</v>
      </c>
      <c r="B58" s="70" t="s">
        <v>233</v>
      </c>
      <c r="C58" s="70" t="s">
        <v>234</v>
      </c>
      <c r="D58" s="23">
        <v>5</v>
      </c>
      <c r="E58" s="35"/>
    </row>
    <row r="59" spans="1:5" ht="15.75" thickBot="1" x14ac:dyDescent="0.3">
      <c r="A59" s="91">
        <v>9</v>
      </c>
      <c r="B59" s="193" t="s">
        <v>235</v>
      </c>
      <c r="C59" s="194"/>
      <c r="D59" s="195">
        <v>21</v>
      </c>
      <c r="E59" s="196"/>
    </row>
    <row r="60" spans="1:5" ht="39" thickBot="1" x14ac:dyDescent="0.3">
      <c r="A60" s="85" t="s">
        <v>236</v>
      </c>
      <c r="B60" s="70" t="s">
        <v>237</v>
      </c>
      <c r="C60" s="70" t="s">
        <v>238</v>
      </c>
      <c r="D60" s="23">
        <v>2</v>
      </c>
      <c r="E60" s="35"/>
    </row>
    <row r="61" spans="1:5" ht="26.25" thickBot="1" x14ac:dyDescent="0.3">
      <c r="A61" s="87" t="s">
        <v>239</v>
      </c>
      <c r="B61" s="40" t="s">
        <v>240</v>
      </c>
      <c r="C61" s="40" t="s">
        <v>241</v>
      </c>
      <c r="D61" s="36">
        <v>3</v>
      </c>
      <c r="E61" s="36"/>
    </row>
    <row r="62" spans="1:5" ht="64.5" thickBot="1" x14ac:dyDescent="0.3">
      <c r="A62" s="85" t="s">
        <v>242</v>
      </c>
      <c r="B62" s="70" t="s">
        <v>243</v>
      </c>
      <c r="C62" s="70" t="s">
        <v>244</v>
      </c>
      <c r="D62" s="23">
        <v>13</v>
      </c>
      <c r="E62" s="35"/>
    </row>
    <row r="63" spans="1:5" ht="26.25" thickBot="1" x14ac:dyDescent="0.3">
      <c r="A63" s="87" t="s">
        <v>245</v>
      </c>
      <c r="B63" s="40" t="s">
        <v>246</v>
      </c>
      <c r="C63" s="40" t="s">
        <v>247</v>
      </c>
      <c r="D63" s="36">
        <v>3</v>
      </c>
      <c r="E63" s="36"/>
    </row>
    <row r="64" spans="1:5" ht="15.75" thickBot="1" x14ac:dyDescent="0.3">
      <c r="A64" s="90">
        <v>10</v>
      </c>
      <c r="B64" s="189" t="s">
        <v>362</v>
      </c>
      <c r="C64" s="190"/>
      <c r="D64" s="191">
        <v>70</v>
      </c>
      <c r="E64" s="192"/>
    </row>
    <row r="65" spans="1:5" ht="64.5" thickBot="1" x14ac:dyDescent="0.3">
      <c r="A65" s="60" t="s">
        <v>248</v>
      </c>
      <c r="B65" s="40" t="s">
        <v>308</v>
      </c>
      <c r="C65" s="88"/>
      <c r="D65" s="60">
        <v>5</v>
      </c>
      <c r="E65" s="60"/>
    </row>
    <row r="66" spans="1:5" ht="64.5" thickBot="1" x14ac:dyDescent="0.3">
      <c r="A66" s="84" t="s">
        <v>249</v>
      </c>
      <c r="B66" s="82" t="s">
        <v>309</v>
      </c>
      <c r="C66" s="86"/>
      <c r="D66" s="84">
        <v>65</v>
      </c>
      <c r="E66" s="83"/>
    </row>
    <row r="67" spans="1:5" ht="15.75" thickBot="1" x14ac:dyDescent="0.3">
      <c r="A67" s="197" t="s">
        <v>307</v>
      </c>
      <c r="B67" s="198"/>
      <c r="C67" s="199"/>
      <c r="D67" s="200">
        <v>1298</v>
      </c>
      <c r="E67" s="201"/>
    </row>
    <row r="68" spans="1:5" x14ac:dyDescent="0.25">
      <c r="A68" s="92"/>
    </row>
    <row r="69" spans="1:5" x14ac:dyDescent="0.25">
      <c r="A69" s="92"/>
    </row>
  </sheetData>
  <mergeCells count="22">
    <mergeCell ref="B21:C21"/>
    <mergeCell ref="D21:E21"/>
    <mergeCell ref="B35:C35"/>
    <mergeCell ref="D35:E35"/>
    <mergeCell ref="A67:C67"/>
    <mergeCell ref="D67:E67"/>
    <mergeCell ref="B44:C44"/>
    <mergeCell ref="D44:E44"/>
    <mergeCell ref="B48:C48"/>
    <mergeCell ref="D48:E48"/>
    <mergeCell ref="B54:C54"/>
    <mergeCell ref="D54:E54"/>
    <mergeCell ref="B59:C59"/>
    <mergeCell ref="D59:E59"/>
    <mergeCell ref="B64:C64"/>
    <mergeCell ref="D64:E64"/>
    <mergeCell ref="B4:C4"/>
    <mergeCell ref="D4:E4"/>
    <mergeCell ref="B8:C8"/>
    <mergeCell ref="D8:E8"/>
    <mergeCell ref="B15:C15"/>
    <mergeCell ref="D15:E15"/>
  </mergeCells>
  <pageMargins left="0.7" right="0.7" top="0.75" bottom="0.75" header="0.3" footer="0.3"/>
  <headerFooter>
    <oddHeader>&amp;C&amp;"Calibri"&amp;10&amp;K0000FF OFFICIAL&amp;1#_x000D_</oddHeader>
    <oddFooter>&amp;C_x000D_&amp;1#&amp;"Calibri"&amp;10&amp;K0000FF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F26"/>
  <sheetViews>
    <sheetView workbookViewId="0">
      <selection activeCell="C30" sqref="C30"/>
    </sheetView>
  </sheetViews>
  <sheetFormatPr defaultRowHeight="15" x14ac:dyDescent="0.25"/>
  <cols>
    <col min="1" max="1" width="40.5703125" customWidth="1"/>
    <col min="2" max="2" width="10.85546875" style="1" bestFit="1" customWidth="1"/>
    <col min="3" max="3" width="59.85546875" bestFit="1" customWidth="1"/>
    <col min="5" max="6" width="12.140625" customWidth="1"/>
  </cols>
  <sheetData>
    <row r="1" spans="1:6" x14ac:dyDescent="0.25">
      <c r="A1" s="16" t="s">
        <v>252</v>
      </c>
    </row>
    <row r="2" spans="1:6" ht="15.75" thickBot="1" x14ac:dyDescent="0.3"/>
    <row r="3" spans="1:6" ht="15.75" thickBot="1" x14ac:dyDescent="0.3">
      <c r="A3" s="175" t="s">
        <v>253</v>
      </c>
      <c r="B3" s="202" t="s">
        <v>254</v>
      </c>
      <c r="C3" s="175" t="s">
        <v>255</v>
      </c>
      <c r="D3" s="175" t="s">
        <v>256</v>
      </c>
      <c r="E3" s="204" t="s">
        <v>257</v>
      </c>
      <c r="F3" s="205"/>
    </row>
    <row r="4" spans="1:6" ht="15.75" thickBot="1" x14ac:dyDescent="0.3">
      <c r="A4" s="176"/>
      <c r="B4" s="203"/>
      <c r="C4" s="176"/>
      <c r="D4" s="176"/>
      <c r="E4" s="41" t="s">
        <v>258</v>
      </c>
      <c r="F4" s="41" t="s">
        <v>259</v>
      </c>
    </row>
    <row r="5" spans="1:6" ht="15.75" thickBot="1" x14ac:dyDescent="0.3">
      <c r="A5" s="21" t="s">
        <v>310</v>
      </c>
      <c r="B5" s="25">
        <v>2019</v>
      </c>
      <c r="C5" s="42" t="s">
        <v>261</v>
      </c>
      <c r="D5" s="42" t="s">
        <v>262</v>
      </c>
      <c r="E5" s="12">
        <v>10120</v>
      </c>
      <c r="F5" s="12">
        <v>5735</v>
      </c>
    </row>
    <row r="6" spans="1:6" ht="15.75" thickBot="1" x14ac:dyDescent="0.3">
      <c r="A6" s="43" t="s">
        <v>311</v>
      </c>
      <c r="B6" s="23">
        <v>2019</v>
      </c>
      <c r="C6" s="44" t="s">
        <v>25</v>
      </c>
      <c r="D6" s="44" t="s">
        <v>262</v>
      </c>
      <c r="E6" s="27" t="s">
        <v>250</v>
      </c>
      <c r="F6" s="27">
        <v>1.02</v>
      </c>
    </row>
    <row r="7" spans="1:6" ht="15.75" thickBot="1" x14ac:dyDescent="0.3">
      <c r="A7" s="21" t="s">
        <v>311</v>
      </c>
      <c r="B7" s="25">
        <v>2019</v>
      </c>
      <c r="C7" s="42" t="s">
        <v>33</v>
      </c>
      <c r="D7" s="42" t="s">
        <v>262</v>
      </c>
      <c r="E7" s="11">
        <v>25.5</v>
      </c>
      <c r="F7" s="11">
        <v>27.6</v>
      </c>
    </row>
    <row r="8" spans="1:6" ht="15.75" thickBot="1" x14ac:dyDescent="0.3">
      <c r="A8" s="43" t="s">
        <v>311</v>
      </c>
      <c r="B8" s="23">
        <v>2019</v>
      </c>
      <c r="C8" s="44" t="s">
        <v>39</v>
      </c>
      <c r="D8" s="44" t="s">
        <v>262</v>
      </c>
      <c r="E8" s="10">
        <v>602000</v>
      </c>
      <c r="F8" s="10">
        <v>624000</v>
      </c>
    </row>
    <row r="9" spans="1:6" ht="15.75" thickBot="1" x14ac:dyDescent="0.3">
      <c r="A9" s="21" t="s">
        <v>311</v>
      </c>
      <c r="B9" s="25">
        <v>2019</v>
      </c>
      <c r="C9" s="42" t="s">
        <v>41</v>
      </c>
      <c r="D9" s="42" t="s">
        <v>262</v>
      </c>
      <c r="E9" s="11">
        <v>27.2</v>
      </c>
      <c r="F9" s="11">
        <v>26.2</v>
      </c>
    </row>
    <row r="10" spans="1:6" ht="15.75" thickBot="1" x14ac:dyDescent="0.3">
      <c r="A10" s="43" t="s">
        <v>312</v>
      </c>
      <c r="B10" s="23">
        <v>2019</v>
      </c>
      <c r="C10" s="44" t="s">
        <v>39</v>
      </c>
      <c r="D10" s="44" t="s">
        <v>262</v>
      </c>
      <c r="E10" s="10">
        <v>25000</v>
      </c>
      <c r="F10" s="10">
        <v>36000</v>
      </c>
    </row>
    <row r="11" spans="1:6" ht="15.75" thickBot="1" x14ac:dyDescent="0.3">
      <c r="A11" s="21" t="s">
        <v>313</v>
      </c>
      <c r="B11" s="25">
        <v>2019</v>
      </c>
      <c r="C11" s="42" t="s">
        <v>65</v>
      </c>
      <c r="D11" s="42" t="s">
        <v>262</v>
      </c>
      <c r="E11" s="12">
        <v>85993000</v>
      </c>
      <c r="F11" s="12">
        <v>107647000</v>
      </c>
    </row>
    <row r="12" spans="1:6" ht="15.75" thickBot="1" x14ac:dyDescent="0.3">
      <c r="A12" s="43" t="s">
        <v>269</v>
      </c>
      <c r="B12" s="23">
        <v>2018</v>
      </c>
      <c r="C12" s="44" t="s">
        <v>65</v>
      </c>
      <c r="D12" s="44" t="s">
        <v>262</v>
      </c>
      <c r="E12" s="27" t="s">
        <v>314</v>
      </c>
      <c r="F12" s="27" t="s">
        <v>250</v>
      </c>
    </row>
    <row r="13" spans="1:6" ht="15.75" thickBot="1" x14ac:dyDescent="0.3">
      <c r="A13" s="21" t="s">
        <v>269</v>
      </c>
      <c r="B13" s="25">
        <v>2018</v>
      </c>
      <c r="C13" s="42" t="s">
        <v>39</v>
      </c>
      <c r="D13" s="42" t="s">
        <v>262</v>
      </c>
      <c r="E13" s="12">
        <v>32000</v>
      </c>
      <c r="F13" s="11" t="s">
        <v>250</v>
      </c>
    </row>
    <row r="14" spans="1:6" ht="15.75" thickBot="1" x14ac:dyDescent="0.3">
      <c r="A14" s="43" t="s">
        <v>315</v>
      </c>
      <c r="B14" s="23">
        <v>2019</v>
      </c>
      <c r="C14" s="44" t="s">
        <v>39</v>
      </c>
      <c r="D14" s="44" t="s">
        <v>262</v>
      </c>
      <c r="E14" s="10">
        <v>57400</v>
      </c>
      <c r="F14" s="10">
        <v>64400</v>
      </c>
    </row>
    <row r="15" spans="1:6" ht="15.75" thickBot="1" x14ac:dyDescent="0.3">
      <c r="A15" s="21" t="s">
        <v>316</v>
      </c>
      <c r="B15" s="25">
        <v>2019</v>
      </c>
      <c r="C15" s="42" t="s">
        <v>39</v>
      </c>
      <c r="D15" s="42" t="s">
        <v>262</v>
      </c>
      <c r="E15" s="12">
        <v>14000</v>
      </c>
      <c r="F15" s="12">
        <v>16000</v>
      </c>
    </row>
    <row r="16" spans="1:6" ht="15.75" thickBot="1" x14ac:dyDescent="0.3">
      <c r="A16" s="43" t="s">
        <v>317</v>
      </c>
      <c r="B16" s="23">
        <v>2019</v>
      </c>
      <c r="C16" s="44" t="s">
        <v>65</v>
      </c>
      <c r="D16" s="44" t="s">
        <v>262</v>
      </c>
      <c r="E16" s="10">
        <v>345238133</v>
      </c>
      <c r="F16" s="10">
        <v>360818515</v>
      </c>
    </row>
    <row r="17" spans="1:6" ht="15.75" thickBot="1" x14ac:dyDescent="0.3">
      <c r="A17" s="21" t="s">
        <v>318</v>
      </c>
      <c r="B17" s="25">
        <v>2019</v>
      </c>
      <c r="C17" s="42" t="s">
        <v>83</v>
      </c>
      <c r="D17" s="42" t="s">
        <v>260</v>
      </c>
      <c r="E17" s="11" t="s">
        <v>250</v>
      </c>
      <c r="F17" s="12">
        <v>1731</v>
      </c>
    </row>
    <row r="18" spans="1:6" ht="15.75" thickBot="1" x14ac:dyDescent="0.3">
      <c r="A18" s="43" t="s">
        <v>319</v>
      </c>
      <c r="B18" s="23">
        <v>2019</v>
      </c>
      <c r="C18" s="44" t="s">
        <v>65</v>
      </c>
      <c r="D18" s="44" t="s">
        <v>262</v>
      </c>
      <c r="E18" s="27" t="s">
        <v>250</v>
      </c>
      <c r="F18" s="10">
        <v>13000000</v>
      </c>
    </row>
    <row r="19" spans="1:6" ht="15.75" thickBot="1" x14ac:dyDescent="0.3">
      <c r="A19" s="21" t="s">
        <v>319</v>
      </c>
      <c r="B19" s="25">
        <v>2019</v>
      </c>
      <c r="C19" s="42" t="s">
        <v>39</v>
      </c>
      <c r="D19" s="42" t="s">
        <v>262</v>
      </c>
      <c r="E19" s="12">
        <v>15000</v>
      </c>
      <c r="F19" s="12">
        <v>20000</v>
      </c>
    </row>
    <row r="20" spans="1:6" ht="15.75" thickBot="1" x14ac:dyDescent="0.3">
      <c r="A20" s="43" t="s">
        <v>320</v>
      </c>
      <c r="B20" s="23">
        <v>2019</v>
      </c>
      <c r="C20" s="44" t="s">
        <v>39</v>
      </c>
      <c r="D20" s="44" t="s">
        <v>262</v>
      </c>
      <c r="E20" s="10">
        <v>223015</v>
      </c>
      <c r="F20" s="10">
        <v>93781</v>
      </c>
    </row>
    <row r="21" spans="1:6" ht="15.75" thickBot="1" x14ac:dyDescent="0.3">
      <c r="A21" s="21" t="s">
        <v>320</v>
      </c>
      <c r="B21" s="25">
        <v>2019</v>
      </c>
      <c r="C21" s="42" t="s">
        <v>46</v>
      </c>
      <c r="D21" s="42" t="s">
        <v>262</v>
      </c>
      <c r="E21" s="12">
        <v>32760</v>
      </c>
      <c r="F21" s="12">
        <v>20295</v>
      </c>
    </row>
    <row r="22" spans="1:6" ht="15.75" thickBot="1" x14ac:dyDescent="0.3">
      <c r="A22" s="43" t="s">
        <v>321</v>
      </c>
      <c r="B22" s="23">
        <v>2019</v>
      </c>
      <c r="C22" s="44" t="s">
        <v>46</v>
      </c>
      <c r="D22" s="44" t="s">
        <v>262</v>
      </c>
      <c r="E22" s="10">
        <v>12485</v>
      </c>
      <c r="F22" s="27" t="s">
        <v>250</v>
      </c>
    </row>
    <row r="23" spans="1:6" ht="15.75" thickBot="1" x14ac:dyDescent="0.3">
      <c r="A23" s="21" t="s">
        <v>322</v>
      </c>
      <c r="B23" s="25">
        <v>2019</v>
      </c>
      <c r="C23" s="42" t="s">
        <v>65</v>
      </c>
      <c r="D23" s="42" t="s">
        <v>262</v>
      </c>
      <c r="E23" s="12">
        <v>27000000</v>
      </c>
      <c r="F23" s="12">
        <v>39000000</v>
      </c>
    </row>
    <row r="24" spans="1:6" ht="15.75" thickBot="1" x14ac:dyDescent="0.3">
      <c r="A24" s="43" t="s">
        <v>322</v>
      </c>
      <c r="B24" s="23">
        <v>2019</v>
      </c>
      <c r="C24" s="44" t="s">
        <v>39</v>
      </c>
      <c r="D24" s="44" t="s">
        <v>262</v>
      </c>
      <c r="E24" s="10">
        <v>41000</v>
      </c>
      <c r="F24" s="10">
        <v>61000</v>
      </c>
    </row>
    <row r="25" spans="1:6" ht="15.75" thickBot="1" x14ac:dyDescent="0.3">
      <c r="A25" s="21" t="s">
        <v>270</v>
      </c>
      <c r="B25" s="25">
        <v>2019</v>
      </c>
      <c r="C25" s="42" t="s">
        <v>39</v>
      </c>
      <c r="D25" s="42" t="s">
        <v>262</v>
      </c>
      <c r="E25" s="11" t="s">
        <v>250</v>
      </c>
      <c r="F25" s="12">
        <v>26000</v>
      </c>
    </row>
    <row r="26" spans="1:6" ht="15.75" thickBot="1" x14ac:dyDescent="0.3">
      <c r="A26" s="43" t="s">
        <v>323</v>
      </c>
      <c r="B26" s="23">
        <v>2019</v>
      </c>
      <c r="C26" s="44" t="s">
        <v>39</v>
      </c>
      <c r="D26" s="44" t="s">
        <v>262</v>
      </c>
      <c r="E26" s="10">
        <v>177526</v>
      </c>
      <c r="F26" s="10">
        <v>173218</v>
      </c>
    </row>
  </sheetData>
  <mergeCells count="5">
    <mergeCell ref="A3:A4"/>
    <mergeCell ref="B3:B4"/>
    <mergeCell ref="C3:C4"/>
    <mergeCell ref="D3:D4"/>
    <mergeCell ref="E3:F3"/>
  </mergeCells>
  <pageMargins left="0.7" right="0.7" top="0.75" bottom="0.75" header="0.3" footer="0.3"/>
  <headerFooter>
    <oddHeader>&amp;C&amp;"Calibri"&amp;10&amp;K0000FF OFFICIAL&amp;1#_x000D_</oddHeader>
    <oddFooter>&amp;C_x000D_&amp;1#&amp;"Calibri"&amp;10&amp;K0000FF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F9"/>
  <sheetViews>
    <sheetView workbookViewId="0"/>
  </sheetViews>
  <sheetFormatPr defaultRowHeight="15" x14ac:dyDescent="0.25"/>
  <cols>
    <col min="1" max="1" width="38.7109375" customWidth="1"/>
    <col min="2" max="2" width="10.85546875" style="1" bestFit="1" customWidth="1"/>
    <col min="3" max="3" width="13.42578125" bestFit="1" customWidth="1"/>
    <col min="4" max="4" width="17.7109375" bestFit="1" customWidth="1"/>
  </cols>
  <sheetData>
    <row r="1" spans="1:6" x14ac:dyDescent="0.25">
      <c r="A1" s="16" t="s">
        <v>3</v>
      </c>
    </row>
    <row r="2" spans="1:6" ht="15.75" thickBot="1" x14ac:dyDescent="0.3"/>
    <row r="3" spans="1:6" ht="15.75" thickBot="1" x14ac:dyDescent="0.3">
      <c r="A3" s="175" t="s">
        <v>253</v>
      </c>
      <c r="B3" s="206" t="s">
        <v>254</v>
      </c>
      <c r="C3" s="175" t="s">
        <v>263</v>
      </c>
      <c r="D3" s="175" t="s">
        <v>264</v>
      </c>
      <c r="E3" s="208" t="s">
        <v>265</v>
      </c>
      <c r="F3" s="209"/>
    </row>
    <row r="4" spans="1:6" ht="15.75" thickBot="1" x14ac:dyDescent="0.3">
      <c r="A4" s="176"/>
      <c r="B4" s="207"/>
      <c r="C4" s="176"/>
      <c r="D4" s="176"/>
      <c r="E4" s="45" t="s">
        <v>266</v>
      </c>
      <c r="F4" s="45" t="s">
        <v>267</v>
      </c>
    </row>
    <row r="5" spans="1:6" ht="15.75" thickBot="1" x14ac:dyDescent="0.3">
      <c r="A5" s="21" t="s">
        <v>324</v>
      </c>
      <c r="B5" s="25">
        <v>2019</v>
      </c>
      <c r="C5" s="42" t="s">
        <v>268</v>
      </c>
      <c r="D5" s="42" t="s">
        <v>325</v>
      </c>
      <c r="E5" s="11">
        <v>0.01</v>
      </c>
      <c r="F5" s="12">
        <v>3431</v>
      </c>
    </row>
    <row r="6" spans="1:6" ht="15.75" thickBot="1" x14ac:dyDescent="0.3">
      <c r="A6" s="43" t="s">
        <v>324</v>
      </c>
      <c r="B6" s="23">
        <v>2019</v>
      </c>
      <c r="C6" s="44" t="s">
        <v>268</v>
      </c>
      <c r="D6" s="44" t="s">
        <v>99</v>
      </c>
      <c r="E6" s="10">
        <v>3138</v>
      </c>
      <c r="F6" s="27">
        <v>15</v>
      </c>
    </row>
    <row r="7" spans="1:6" ht="15.75" thickBot="1" x14ac:dyDescent="0.3">
      <c r="A7" s="21" t="s">
        <v>324</v>
      </c>
      <c r="B7" s="25">
        <v>2019</v>
      </c>
      <c r="C7" s="42" t="s">
        <v>326</v>
      </c>
      <c r="D7" s="42" t="s">
        <v>100</v>
      </c>
      <c r="E7" s="11">
        <v>73</v>
      </c>
      <c r="F7" s="11">
        <v>312</v>
      </c>
    </row>
    <row r="8" spans="1:6" ht="15.75" thickBot="1" x14ac:dyDescent="0.3">
      <c r="A8" s="43" t="s">
        <v>324</v>
      </c>
      <c r="B8" s="23">
        <v>2019</v>
      </c>
      <c r="C8" s="44" t="s">
        <v>326</v>
      </c>
      <c r="D8" s="44" t="s">
        <v>99</v>
      </c>
      <c r="E8" s="10">
        <v>14316</v>
      </c>
      <c r="F8" s="10">
        <v>15851</v>
      </c>
    </row>
    <row r="9" spans="1:6" ht="15.75" thickBot="1" x14ac:dyDescent="0.3">
      <c r="A9" s="21" t="s">
        <v>327</v>
      </c>
      <c r="B9" s="25">
        <v>2019</v>
      </c>
      <c r="C9" s="42" t="s">
        <v>326</v>
      </c>
      <c r="D9" s="42" t="s">
        <v>328</v>
      </c>
      <c r="E9" s="12">
        <v>2434</v>
      </c>
      <c r="F9" s="12">
        <v>7237</v>
      </c>
    </row>
  </sheetData>
  <mergeCells count="5">
    <mergeCell ref="A3:A4"/>
    <mergeCell ref="B3:B4"/>
    <mergeCell ref="C3:C4"/>
    <mergeCell ref="D3:D4"/>
    <mergeCell ref="E3:F3"/>
  </mergeCells>
  <pageMargins left="0.7" right="0.7" top="0.75" bottom="0.75" header="0.3" footer="0.3"/>
  <headerFooter>
    <oddHeader>&amp;C&amp;"Calibri"&amp;10&amp;K0000FF OFFICIAL&amp;1#_x000D_</oddHeader>
    <oddFooter>&amp;C_x000D_&amp;1#&amp;"Calibri"&amp;10&amp;K0000FF 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Datasheet contents</vt:lpstr>
      <vt:lpstr>Table 1</vt:lpstr>
      <vt:lpstr>Table 2</vt:lpstr>
      <vt:lpstr>Table 3</vt:lpstr>
      <vt:lpstr>Table 4</vt:lpstr>
      <vt:lpstr>Table 5</vt:lpstr>
      <vt:lpstr>Table 6</vt:lpstr>
      <vt:lpstr>Table 7</vt:lpstr>
      <vt:lpstr>Table 8</vt:lpstr>
      <vt:lpstr>Figures 1 &amp; 2</vt:lpstr>
      <vt:lpstr>Figures 3 &amp; 4</vt:lpstr>
      <vt:lpstr>Figure 5</vt:lpstr>
      <vt:lpstr>Figure 6</vt:lpstr>
      <vt:lpstr>Figure 7</vt:lpstr>
      <vt:lpstr>'Table 1'!Table1</vt:lpstr>
      <vt:lpstr>'Table 2'!Table2</vt:lpstr>
      <vt:lpstr>'Table 3'!Table3</vt:lpstr>
      <vt:lpstr>'Table 4'!Table4</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SPRI 2019 Datasheet</dc:title>
  <dc:creator/>
  <cp:lastModifiedBy/>
  <dcterms:created xsi:type="dcterms:W3CDTF">2015-06-05T18:17:20Z</dcterms:created>
  <dcterms:modified xsi:type="dcterms:W3CDTF">2022-03-22T14:58:19Z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4fd52f-9814-4cae-aa53-0ea7b16cd381_Enabled">
    <vt:lpwstr>true</vt:lpwstr>
  </property>
  <property fmtid="{D5CDD505-2E9C-101B-9397-08002B2CF9AE}" pid="3" name="MSIP_Label_ea4fd52f-9814-4cae-aa53-0ea7b16cd381_SetDate">
    <vt:lpwstr>2022-03-15T12:17:37Z</vt:lpwstr>
  </property>
  <property fmtid="{D5CDD505-2E9C-101B-9397-08002B2CF9AE}" pid="4" name="MSIP_Label_ea4fd52f-9814-4cae-aa53-0ea7b16cd381_Method">
    <vt:lpwstr>Privileged</vt:lpwstr>
  </property>
  <property fmtid="{D5CDD505-2E9C-101B-9397-08002B2CF9AE}" pid="5" name="MSIP_Label_ea4fd52f-9814-4cae-aa53-0ea7b16cd381_Name">
    <vt:lpwstr>Official General</vt:lpwstr>
  </property>
  <property fmtid="{D5CDD505-2E9C-101B-9397-08002B2CF9AE}" pid="6" name="MSIP_Label_ea4fd52f-9814-4cae-aa53-0ea7b16cd381_SiteId">
    <vt:lpwstr>5cf26d65-cf46-4c72-ba82-7577d9c2d7ab</vt:lpwstr>
  </property>
  <property fmtid="{D5CDD505-2E9C-101B-9397-08002B2CF9AE}" pid="7" name="MSIP_Label_ea4fd52f-9814-4cae-aa53-0ea7b16cd381_ActionId">
    <vt:lpwstr>cec30af2-9d4c-4056-8fe1-744103ab852c</vt:lpwstr>
  </property>
  <property fmtid="{D5CDD505-2E9C-101B-9397-08002B2CF9AE}" pid="8" name="MSIP_Label_ea4fd52f-9814-4cae-aa53-0ea7b16cd381_ContentBits">
    <vt:lpwstr>3</vt:lpwstr>
  </property>
</Properties>
</file>