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https://scottishepa-my.sharepoint.com/personal/ronan_mcgarry_sepa_org_uk/Documents/Documents/ETS/Shared ETS Policy Folder/Guidance/"/>
    </mc:Choice>
  </mc:AlternateContent>
  <xr:revisionPtr revIDLastSave="76" documentId="8_{92AD5800-6405-408F-B87A-26A3D3C4BFEB}" xr6:coauthVersionLast="47" xr6:coauthVersionMax="47" xr10:uidLastSave="{C4277E6A-A7CF-4328-AA9B-0354B2C955E1}"/>
  <bookViews>
    <workbookView xWindow="-110" yWindow="-110" windowWidth="19420" windowHeight="10420" tabRatio="786" activeTab="1" xr2:uid="{00000000-000D-0000-FFFF-FFFF00000000}"/>
  </bookViews>
  <sheets>
    <sheet name="Guidelines and conditions" sheetId="10" r:id="rId1"/>
    <sheet name="ToolUnreasonableCosts" sheetId="64" r:id="rId2"/>
    <sheet name="EUwideConstants" sheetId="52" state="hidden" r:id="rId3"/>
    <sheet name="Translations" sheetId="56" state="hidden" r:id="rId4"/>
    <sheet name="VersionDocumentation" sheetId="54" state="hidden" r:id="rId5"/>
  </sheets>
  <definedNames>
    <definedName name="_xlnm._FilterDatabase" localSheetId="3"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conditions'!$A$4:$L$26</definedName>
    <definedName name="_xlnm.Print_Area" localSheetId="1">ToolUnreasonableCosts!$B$5:$O$73</definedName>
    <definedName name="_xlnm.Print_Area" localSheetId="4">VersionDocumentation!$A$1:$E$92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4" l="1"/>
  <c r="K190" i="64" l="1"/>
  <c r="K153" i="64"/>
  <c r="K116" i="64"/>
  <c r="K79" i="64"/>
  <c r="B14" i="52"/>
  <c r="K22" i="64"/>
  <c r="B30" i="54"/>
  <c r="B29" i="54"/>
  <c r="B28" i="54"/>
  <c r="B27" i="54"/>
  <c r="B26" i="54"/>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s="1"/>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50" i="64"/>
  <c r="N49" i="64"/>
  <c r="N48" i="64"/>
  <c r="E70" i="64"/>
  <c r="B14" i="10"/>
  <c r="B27" i="10"/>
  <c r="B28" i="10"/>
  <c r="B29"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E20" i="64"/>
  <c r="E19" i="64"/>
  <c r="E17" i="64"/>
  <c r="C6" i="64"/>
  <c r="E19" i="10"/>
  <c r="E18" i="10"/>
  <c r="E17" i="10"/>
  <c r="E16" i="10"/>
  <c r="B15" i="10"/>
  <c r="B13" i="10"/>
  <c r="B5" i="10"/>
  <c r="C2" i="10"/>
  <c r="I1" i="10"/>
  <c r="C1" i="10"/>
  <c r="B24" i="10"/>
  <c r="B22" i="10"/>
  <c r="B21" i="10"/>
  <c r="E3" i="64"/>
  <c r="I2" i="64"/>
  <c r="E2" i="64"/>
  <c r="K69" i="64"/>
  <c r="N69" i="64" s="1"/>
  <c r="Q22" i="64"/>
  <c r="Q23" i="64" s="1"/>
  <c r="C3" i="54"/>
  <c r="N92" i="64" l="1"/>
  <c r="N213" i="64"/>
  <c r="N215" i="64" s="1"/>
  <c r="I220" i="64" s="1"/>
  <c r="N53" i="64"/>
  <c r="N64" i="64"/>
  <c r="N66" i="64" s="1"/>
  <c r="I72" i="64" s="1"/>
  <c r="N166" i="64"/>
  <c r="N176" i="64"/>
  <c r="N178" i="64" s="1"/>
  <c r="I183" i="64" s="1"/>
  <c r="N139" i="64"/>
  <c r="N141" i="64" s="1"/>
  <c r="I146" i="64" s="1"/>
  <c r="N102" i="64"/>
  <c r="N104" i="64" s="1"/>
  <c r="I109" i="64" s="1"/>
  <c r="N129" i="64"/>
  <c r="N20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400-000001000000}">
      <text>
        <r>
          <rPr>
            <b/>
            <sz val="8"/>
            <color indexed="81"/>
            <rFont val="Tahoma"/>
            <family val="2"/>
          </rPr>
          <t>Final link to be added as soon as available in the OJ.</t>
        </r>
      </text>
    </comment>
    <comment ref="B19" authorId="0" shapeId="0" xr:uid="{00000000-0006-0000-0400-000002000000}">
      <text>
        <r>
          <rPr>
            <b/>
            <sz val="8"/>
            <color indexed="81"/>
            <rFont val="Tahoma"/>
            <family val="2"/>
          </rPr>
          <t>Final link to be added as soon as available.</t>
        </r>
      </text>
    </comment>
  </commentList>
</comments>
</file>

<file path=xl/sharedStrings.xml><?xml version="1.0" encoding="utf-8"?>
<sst xmlns="http://schemas.openxmlformats.org/spreadsheetml/2006/main" count="315" uniqueCount="252">
  <si>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</si>
  <si>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</si>
  <si>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</si>
  <si>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</si>
  <si>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</si>
  <si>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How to use this file:</t>
  </si>
  <si>
    <t>Black bold text:</t>
  </si>
  <si>
    <t>Smaller italic text:</t>
  </si>
  <si>
    <t>(c)</t>
  </si>
  <si>
    <t>LT</t>
  </si>
  <si>
    <t>LU</t>
  </si>
  <si>
    <t>MT</t>
  </si>
  <si>
    <t>NL</t>
  </si>
  <si>
    <t>PL</t>
  </si>
  <si>
    <t>PT</t>
  </si>
  <si>
    <t>RO</t>
  </si>
  <si>
    <t>SK</t>
  </si>
  <si>
    <t>SI</t>
  </si>
  <si>
    <t>ES</t>
  </si>
  <si>
    <t>SE</t>
  </si>
  <si>
    <t>UK</t>
  </si>
  <si>
    <t>Template provided by:</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</si>
  <si>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</si>
  <si>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</si>
  <si>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</si>
  <si>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</si>
  <si>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</si>
  <si>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</si>
  <si>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</si>
  <si>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</si>
  <si>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</si>
  <si>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</si>
  <si>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</si>
  <si>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</si>
  <si>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</si>
  <si>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</si>
  <si>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</si>
  <si>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</si>
  <si>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</si>
  <si>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</si>
  <si>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</si>
  <si>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</si>
  <si>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</si>
  <si>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</si>
  <si>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</si>
  <si>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</si>
  <si>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</si>
  <si>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</si>
  <si>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</si>
  <si>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</si>
  <si>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</si>
  <si>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</si>
  <si>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</si>
  <si>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</si>
  <si>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Light grey areas are dedicated for navigation and hyperlinks.</t>
  </si>
  <si>
    <t>Navigation area:</t>
  </si>
  <si>
    <t>Previous sheet</t>
  </si>
  <si>
    <t>Next sheet</t>
  </si>
  <si>
    <t>Top of sheet</t>
  </si>
  <si>
    <t>-</t>
  </si>
  <si>
    <t>bg</t>
  </si>
  <si>
    <t>es</t>
  </si>
  <si>
    <t>de</t>
  </si>
  <si>
    <t>el</t>
  </si>
  <si>
    <t>fr</t>
  </si>
  <si>
    <t>it</t>
  </si>
  <si>
    <t>lv</t>
  </si>
  <si>
    <t>lt</t>
  </si>
  <si>
    <t>hu</t>
  </si>
  <si>
    <t>mt</t>
  </si>
  <si>
    <t>Member State-specific guidance is listed here:</t>
  </si>
  <si>
    <t>Sum</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</si>
  <si>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</si>
  <si>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</si>
  <si>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</si>
  <si>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http://ec.europa.eu/clima/policies/ets/monitoring/documentation_en.htm</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</si>
  <si>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</si>
  <si>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</si>
  <si>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</si>
  <si>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</si>
  <si>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</si>
  <si>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Improvement factor</t>
  </si>
  <si>
    <t>Average annual emissions</t>
  </si>
  <si>
    <t>Uncertainty currently achieved:</t>
  </si>
  <si>
    <t>Uncertainty related to the tier required:</t>
  </si>
  <si>
    <t>Costs are unreasonable?</t>
  </si>
  <si>
    <t>i. Current or reference costs</t>
  </si>
  <si>
    <t>ii. Costs of the new equipment or new measures</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</si>
  <si>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</si>
  <si>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</si>
  <si>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</si>
  <si>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</si>
  <si>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</si>
  <si>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</si>
  <si>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</si>
  <si>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</si>
  <si>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</si>
  <si>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</si>
  <si>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</si>
  <si>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</si>
  <si>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</si>
  <si>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</si>
  <si>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This is an optional tool for calculating whether costs can be considered as unreasonable.</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</si>
  <si>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</si>
  <si>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</si>
  <si>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</si>
  <si>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</si>
  <si>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</si>
  <si>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depreciation period [years]</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</si>
  <si>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</si>
  <si>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</si>
  <si>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</si>
  <si>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</si>
  <si>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</si>
  <si>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</si>
  <si>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</si>
  <si>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</si>
  <si>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</si>
  <si>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</si>
  <si>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</si>
  <si>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</si>
  <si>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</si>
  <si>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</si>
  <si>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</si>
  <si>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</si>
  <si>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</si>
  <si>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</si>
  <si>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</si>
  <si>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</si>
  <si>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</si>
  <si>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</si>
  <si>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</si>
  <si>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</si>
  <si>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</si>
  <si>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</si>
  <si>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</si>
  <si>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</si>
  <si>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</si>
  <si>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</si>
  <si>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</si>
  <si>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</si>
  <si>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</si>
  <si>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</si>
  <si>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</si>
  <si>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</si>
  <si>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</si>
  <si>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</si>
  <si>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</si>
  <si>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</si>
  <si>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</si>
  <si>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</si>
  <si>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</si>
  <si>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</si>
  <si>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</si>
  <si>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</si>
  <si>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</si>
  <si>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</si>
  <si>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</si>
  <si>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</si>
  <si>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</si>
  <si>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</si>
  <si>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</si>
  <si>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</si>
  <si>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</si>
  <si>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</si>
  <si>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</si>
  <si>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</si>
  <si>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</si>
  <si>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</si>
  <si>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</si>
  <si>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</si>
  <si>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</si>
  <si>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</si>
  <si>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</si>
  <si>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</si>
  <si>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</si>
  <si>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</si>
  <si>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</si>
  <si>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</si>
  <si>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</si>
  <si>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</si>
  <si>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</si>
  <si>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</si>
  <si>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</si>
  <si>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</si>
  <si>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</si>
  <si>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</si>
  <si>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</si>
  <si>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</si>
  <si>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</si>
  <si>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</si>
  <si>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</si>
  <si>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</si>
  <si>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</si>
  <si>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</si>
  <si>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</si>
  <si>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</si>
  <si>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</si>
  <si>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</si>
  <si>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</si>
  <si>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</si>
  <si>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</si>
  <si>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</si>
  <si>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</si>
  <si>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</si>
  <si>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</si>
  <si>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</si>
  <si>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</si>
  <si>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</si>
  <si>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</si>
  <si>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</si>
  <si>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</si>
  <si>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</si>
  <si>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</si>
  <si>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</si>
  <si>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</si>
  <si>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</si>
  <si>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Polish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</si>
  <si>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</si>
  <si>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</si>
  <si>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</si>
  <si>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</si>
  <si>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</si>
  <si>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</si>
  <si>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</si>
  <si>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</si>
  <si>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</si>
  <si>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</si>
  <si>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</si>
  <si>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</si>
  <si>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</si>
  <si>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</si>
  <si>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</si>
  <si>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</si>
  <si>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The Monitoring and Reporting Regulation (Commission Regulation (EU) No 2018/2066, as amended, hereinafter the "MRR"), defines further requirements for monitoring and reporting. The MRR can be downloaded from:</t>
  </si>
  <si>
    <t>unreasonable_costs_tool</t>
  </si>
  <si>
    <t>Update for phase 4</t>
  </si>
  <si>
    <t>This is the final version of the tool for calculating Unreasonable Costs, updated for phase 4 of the EU ETS, dated 12 January 2022.</t>
  </si>
  <si>
    <t>The Greenhouse Gas Emissions Trading Order 2020 as amended requires operators of installations which carry out an activity listed in Schedule 2 to the Order to hold a permit issued by the relevant Regulator; the permit requires the Operator to monitor and report their emissions and have the reports verified (where applicable) in accordance with verification regulation.</t>
  </si>
  <si>
    <t>The Monitoring and Reporting Regulation (Commission Regulation (EU) No 2018/2066, as amended, hereinafter the “MRR”) as modified by Article 24 and Schedule 4 of the Order, defines the requirements for monitoring and reporting of emissions.</t>
  </si>
  <si>
    <t xml:space="preserve">Article 18 of the MRR sets out the requirements to provide information to the Regulator to justify whether a measure is unreasonable cost. This tool is issued by SEPA to assist operators in providing the information necessary to fulfil these requirements. </t>
  </si>
  <si>
    <t>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t>
  </si>
  <si>
    <t>O&amp;M costs [£/year]</t>
  </si>
  <si>
    <t>Other costs [£/year]</t>
  </si>
  <si>
    <t>Investment costs [£]</t>
  </si>
  <si>
    <t>In accordance with Article 18(4) of Regulation (EU) No. 601/2012 improvements shall not be deemed to incur unreasonable costs up to an accumulated amount of £2,000 per reporting period. For installations with low emissions (i.e. installations with &lt; 25,000 t CO2e per year) this threshold is £500 per reporting period.</t>
  </si>
  <si>
    <t>Annual costs [£]</t>
  </si>
  <si>
    <t>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t>
  </si>
  <si>
    <t>Light yellow fields indicate where an input is required.</t>
  </si>
  <si>
    <t>SEPA</t>
  </si>
  <si>
    <t>This is the final version of the tool for calculating unreasonable cost updated for UK ETS dated June 2023; Please submit this file along with relevant and up to date quotes to evidence the costs entered into this form</t>
  </si>
  <si>
    <t xml:space="preserve"> Allowance price [£/t 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</si>
</sst>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_ ;[Red]\-#,##0\ "/>
  </numFmts>
  <fonts count="53"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s>
  <fills count="31">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BFBFBF"/>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7" fillId="0" borderId="0"/>
  </cellStyleXfs>
  <cellXfs count="316">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32" fillId="14"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5" fillId="13" borderId="0" xfId="0" applyFont="1" applyFill="1" applyAlignment="1">
      <alignment horizontal="left" vertical="top" wrapText="1"/>
    </xf>
    <xf numFmtId="0" fontId="4" fillId="0" borderId="0" xfId="0" applyFont="1"/>
    <xf numFmtId="0" fontId="2" fillId="0" borderId="0" xfId="0" applyFont="1"/>
    <xf numFmtId="0" fontId="4" fillId="13" borderId="0" xfId="0" applyFont="1" applyFill="1" applyAlignment="1">
      <alignment vertical="center"/>
    </xf>
    <xf numFmtId="0" fontId="4" fillId="13" borderId="0" xfId="0" applyFont="1" applyFill="1" applyAlignment="1">
      <alignment horizontal="left" vertical="top" wrapText="1"/>
    </xf>
    <xf numFmtId="0" fontId="35"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8" fillId="13" borderId="0" xfId="0" applyFont="1" applyFill="1" applyAlignment="1">
      <alignment horizontal="center" vertical="top"/>
    </xf>
    <xf numFmtId="0" fontId="39" fillId="13" borderId="0" xfId="0" applyFont="1" applyFill="1" applyAlignment="1">
      <alignment horizontal="left" vertical="top"/>
    </xf>
    <xf numFmtId="0" fontId="0" fillId="19" borderId="0" xfId="0" applyFill="1"/>
    <xf numFmtId="0" fontId="44" fillId="13" borderId="0" xfId="0" applyFont="1" applyFill="1" applyAlignment="1">
      <alignment vertical="top"/>
    </xf>
    <xf numFmtId="0" fontId="44" fillId="14" borderId="0" xfId="0" applyFont="1" applyFill="1" applyAlignment="1">
      <alignment vertical="top"/>
    </xf>
    <xf numFmtId="0" fontId="36" fillId="13" borderId="35" xfId="0" quotePrefix="1" applyFont="1" applyFill="1" applyBorder="1" applyAlignment="1">
      <alignment horizontal="right" vertical="top" wrapText="1"/>
    </xf>
    <xf numFmtId="0" fontId="36" fillId="13" borderId="0" xfId="0" quotePrefix="1" applyFont="1" applyFill="1" applyAlignment="1">
      <alignment horizontal="right" vertical="top" wrapText="1"/>
    </xf>
    <xf numFmtId="0" fontId="5" fillId="13" borderId="0" xfId="0" quotePrefix="1" applyFont="1" applyFill="1" applyAlignment="1">
      <alignment horizontal="right" vertical="top" wrapText="1"/>
    </xf>
    <xf numFmtId="0" fontId="42" fillId="13" borderId="0" xfId="0" applyFont="1" applyFill="1" applyAlignment="1">
      <alignment horizontal="left" vertical="top" wrapText="1"/>
    </xf>
    <xf numFmtId="0" fontId="26" fillId="13" borderId="0" xfId="0" applyFont="1" applyFill="1" applyAlignment="1">
      <alignment horizontal="left" vertical="top" wrapText="1"/>
    </xf>
    <xf numFmtId="0" fontId="43" fillId="13" borderId="0" xfId="0" applyFont="1" applyFill="1" applyAlignment="1">
      <alignment horizontal="left" vertical="top" wrapText="1"/>
    </xf>
    <xf numFmtId="0" fontId="41" fillId="13" borderId="0" xfId="0" applyFont="1" applyFill="1" applyAlignment="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35" xfId="0" applyFont="1" applyFill="1" applyBorder="1" applyAlignment="1">
      <alignment horizontal="left" vertical="top" wrapText="1"/>
    </xf>
    <xf numFmtId="0" fontId="4" fillId="13" borderId="0" xfId="0" applyFont="1" applyFill="1" applyAlignment="1">
      <alignment horizontal="left" vertical="center" wrapText="1"/>
    </xf>
    <xf numFmtId="0" fontId="2" fillId="13" borderId="0" xfId="20" applyFill="1" applyAlignment="1">
      <alignment horizontal="left" vertical="center" wrapText="1"/>
    </xf>
    <xf numFmtId="0" fontId="0" fillId="13" borderId="36" xfId="0" applyFill="1" applyBorder="1" applyAlignment="1">
      <alignment horizontal="left" vertical="center" wrapText="1"/>
    </xf>
    <xf numFmtId="0" fontId="0" fillId="13" borderId="37" xfId="0" applyFill="1" applyBorder="1" applyAlignment="1">
      <alignment horizontal="left" vertical="center" wrapText="1"/>
    </xf>
    <xf numFmtId="0" fontId="0" fillId="13" borderId="38" xfId="0" applyFill="1" applyBorder="1" applyAlignment="1">
      <alignment horizontal="left" vertical="center" wrapText="1"/>
    </xf>
    <xf numFmtId="0" fontId="9" fillId="13" borderId="0" xfId="0" applyFont="1" applyFill="1" applyAlignment="1">
      <alignment horizontal="left" vertical="top" wrapText="1"/>
    </xf>
    <xf numFmtId="0" fontId="39" fillId="13" borderId="0" xfId="0" applyFont="1" applyFill="1" applyAlignment="1">
      <alignment horizontal="left" vertical="top" wrapText="1"/>
    </xf>
    <xf numFmtId="0" fontId="40" fillId="13" borderId="0" xfId="0" applyFont="1" applyFill="1" applyAlignment="1">
      <alignment horizontal="left" vertical="top" wrapText="1"/>
    </xf>
    <xf numFmtId="0" fontId="29" fillId="13" borderId="8" xfId="0" applyFont="1" applyFill="1" applyBorder="1" applyAlignment="1">
      <alignment horizontal="left" vertical="top" wrapText="1"/>
    </xf>
    <xf numFmtId="0" fontId="4" fillId="13" borderId="0" xfId="0" applyFont="1" applyFill="1" applyAlignment="1">
      <alignment horizontal="left" wrapText="1"/>
    </xf>
    <xf numFmtId="0" fontId="36" fillId="13" borderId="35" xfId="0" quotePrefix="1" applyFont="1" applyFill="1" applyBorder="1" applyAlignment="1">
      <alignment horizontal="left" vertical="top" wrapText="1"/>
    </xf>
    <xf numFmtId="0" fontId="0" fillId="0" borderId="39" xfId="0" applyBorder="1" applyAlignment="1">
      <alignment horizontal="center" vertical="top"/>
    </xf>
    <xf numFmtId="0" fontId="38" fillId="13" borderId="0" xfId="0" applyFont="1" applyFill="1" applyAlignment="1">
      <alignment vertical="top" wrapText="1"/>
    </xf>
    <xf numFmtId="14" fontId="0" fillId="17" borderId="40"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6" fillId="13" borderId="0" xfId="0" applyFont="1" applyFill="1" applyAlignment="1">
      <alignment vertical="center"/>
    </xf>
    <xf numFmtId="0" fontId="4" fillId="13" borderId="0" xfId="0" applyFont="1" applyFill="1" applyAlignment="1">
      <alignment horizontal="right" vertical="center"/>
    </xf>
    <xf numFmtId="0" fontId="32" fillId="20" borderId="0" xfId="0" applyFont="1" applyFill="1" applyAlignment="1">
      <alignmen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31" fillId="13" borderId="41" xfId="0" applyFont="1" applyFill="1" applyBorder="1" applyAlignment="1">
      <alignment horizontal="center" vertical="center"/>
    </xf>
    <xf numFmtId="0" fontId="2" fillId="21" borderId="42"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4" fillId="13" borderId="0" xfId="0" applyFont="1" applyFill="1" applyAlignment="1">
      <alignment horizontal="center" vertical="center"/>
    </xf>
    <xf numFmtId="0" fontId="44" fillId="13" borderId="0" xfId="0" applyFont="1" applyFill="1" applyAlignment="1">
      <alignment vertical="center"/>
    </xf>
    <xf numFmtId="0" fontId="0" fillId="13" borderId="0" xfId="0" applyFill="1" applyAlignment="1">
      <alignment horizontal="center" vertical="center"/>
    </xf>
    <xf numFmtId="0" fontId="2" fillId="13" borderId="43" xfId="0" applyFont="1" applyFill="1" applyBorder="1"/>
    <xf numFmtId="0" fontId="0" fillId="13" borderId="43" xfId="0" applyFill="1" applyBorder="1"/>
    <xf numFmtId="0" fontId="30" fillId="13" borderId="43" xfId="0" applyFont="1" applyFill="1" applyBorder="1" applyAlignment="1">
      <alignment vertical="top" wrapText="1"/>
    </xf>
    <xf numFmtId="0" fontId="0" fillId="13" borderId="43" xfId="0" applyFill="1" applyBorder="1" applyAlignment="1">
      <alignment vertical="center"/>
    </xf>
    <xf numFmtId="0" fontId="0" fillId="13" borderId="43" xfId="0" applyFill="1" applyBorder="1" applyAlignment="1">
      <alignment vertical="center" wrapText="1"/>
    </xf>
    <xf numFmtId="0" fontId="0" fillId="20" borderId="44" xfId="0" applyFill="1" applyBorder="1"/>
    <xf numFmtId="0" fontId="0" fillId="20" borderId="44" xfId="0" applyFill="1" applyBorder="1" applyAlignment="1">
      <alignment horizontal="center" vertical="center"/>
    </xf>
    <xf numFmtId="0" fontId="0" fillId="20" borderId="44" xfId="0" applyFill="1" applyBorder="1" applyAlignment="1">
      <alignment horizontal="center"/>
    </xf>
    <xf numFmtId="0" fontId="0" fillId="20" borderId="45" xfId="0" applyFill="1" applyBorder="1"/>
    <xf numFmtId="0" fontId="0" fillId="14" borderId="46" xfId="0" applyFill="1" applyBorder="1" applyAlignment="1">
      <alignment vertical="center"/>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0" fillId="20" borderId="46" xfId="0" applyFill="1" applyBorder="1"/>
    <xf numFmtId="0" fontId="44" fillId="13" borderId="47" xfId="0" applyFont="1" applyFill="1" applyBorder="1" applyAlignment="1">
      <alignment vertical="top"/>
    </xf>
    <xf numFmtId="0" fontId="44" fillId="13" borderId="47" xfId="0" applyFont="1" applyFill="1" applyBorder="1" applyAlignment="1">
      <alignment horizontal="center" vertical="center"/>
    </xf>
    <xf numFmtId="0" fontId="44" fillId="13" borderId="47" xfId="0" applyFont="1" applyFill="1" applyBorder="1" applyAlignment="1">
      <alignment vertical="center"/>
    </xf>
    <xf numFmtId="0" fontId="44" fillId="13" borderId="48" xfId="0" applyFont="1" applyFill="1" applyBorder="1" applyAlignment="1">
      <alignment vertical="top"/>
    </xf>
    <xf numFmtId="0" fontId="0" fillId="20" borderId="49" xfId="0" applyFill="1" applyBorder="1"/>
    <xf numFmtId="0" fontId="6" fillId="20" borderId="44" xfId="0" applyFont="1" applyFill="1" applyBorder="1" applyAlignment="1">
      <alignment vertical="center"/>
    </xf>
    <xf numFmtId="0" fontId="0" fillId="13" borderId="46" xfId="0" applyFill="1" applyBorder="1"/>
    <xf numFmtId="0" fontId="0" fillId="13" borderId="46" xfId="0" applyFill="1" applyBorder="1" applyAlignment="1">
      <alignment vertical="center"/>
    </xf>
    <xf numFmtId="0" fontId="0" fillId="20" borderId="46" xfId="0" applyFill="1" applyBorder="1" applyAlignment="1">
      <alignment vertical="center"/>
    </xf>
    <xf numFmtId="14" fontId="0" fillId="13" borderId="19" xfId="0" applyNumberFormat="1" applyFill="1" applyBorder="1" applyAlignment="1">
      <alignment horizontal="left" vertical="center"/>
    </xf>
    <xf numFmtId="0" fontId="4" fillId="13" borderId="50" xfId="0" applyFont="1" applyFill="1" applyBorder="1" applyAlignment="1">
      <alignment vertical="center"/>
    </xf>
    <xf numFmtId="0" fontId="2" fillId="13" borderId="45" xfId="0" applyFont="1" applyFill="1" applyBorder="1"/>
    <xf numFmtId="0" fontId="2" fillId="13" borderId="0" xfId="0" applyFont="1" applyFill="1" applyAlignment="1">
      <alignment vertical="center" wrapText="1"/>
    </xf>
    <xf numFmtId="0" fontId="44" fillId="13" borderId="46" xfId="0" applyFont="1" applyFill="1" applyBorder="1" applyAlignment="1">
      <alignment vertical="top"/>
    </xf>
    <xf numFmtId="0" fontId="44" fillId="13" borderId="51" xfId="0" applyFont="1" applyFill="1" applyBorder="1" applyAlignment="1">
      <alignment vertical="top"/>
    </xf>
    <xf numFmtId="0" fontId="2" fillId="18" borderId="25" xfId="0" applyFont="1" applyFill="1" applyBorder="1"/>
    <xf numFmtId="14" fontId="0" fillId="17" borderId="52" xfId="0" applyNumberFormat="1" applyFill="1" applyBorder="1" applyAlignment="1">
      <alignment horizontal="center"/>
    </xf>
    <xf numFmtId="0" fontId="51" fillId="13" borderId="0" xfId="0" applyFont="1" applyFill="1" applyAlignment="1">
      <alignment vertical="top"/>
    </xf>
    <xf numFmtId="0" fontId="0" fillId="0" borderId="0" xfId="0" applyAlignment="1">
      <alignment wrapText="1"/>
    </xf>
    <xf numFmtId="0" fontId="0" fillId="26" borderId="0" xfId="0" applyFill="1"/>
    <xf numFmtId="0" fontId="0" fillId="27" borderId="0" xfId="0" applyFill="1" applyAlignment="1">
      <alignment vertical="center"/>
    </xf>
    <xf numFmtId="0" fontId="32" fillId="27" borderId="0" xfId="0" applyFont="1" applyFill="1" applyAlignment="1">
      <alignment vertical="top"/>
    </xf>
    <xf numFmtId="0" fontId="45" fillId="14" borderId="0" xfId="0" applyFont="1" applyFill="1" applyAlignment="1">
      <alignment horizontal="left" vertical="center" wrapText="1"/>
    </xf>
    <xf numFmtId="0" fontId="0" fillId="0" borderId="0" xfId="0" quotePrefix="1"/>
    <xf numFmtId="0" fontId="20" fillId="0" borderId="8" xfId="21" applyFont="1" applyBorder="1" applyAlignment="1">
      <alignment wrapText="1"/>
    </xf>
    <xf numFmtId="0" fontId="4" fillId="16" borderId="13" xfId="0" applyFont="1" applyFill="1" applyBorder="1" applyAlignment="1">
      <alignment horizontal="left" wrapText="1"/>
    </xf>
    <xf numFmtId="0" fontId="38" fillId="13" borderId="0" xfId="0" applyFont="1" applyFill="1" applyAlignment="1">
      <alignment horizontal="left" wrapText="1"/>
    </xf>
    <xf numFmtId="0" fontId="39" fillId="13" borderId="0" xfId="0" applyFont="1" applyFill="1" applyAlignment="1">
      <alignment horizontal="left" wrapText="1"/>
    </xf>
    <xf numFmtId="0" fontId="40" fillId="13" borderId="0" xfId="15" applyFont="1" applyFill="1" applyAlignment="1" applyProtection="1">
      <alignment horizontal="left" wrapText="1"/>
    </xf>
    <xf numFmtId="0" fontId="4" fillId="23" borderId="12"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39" xfId="0" applyFont="1" applyFill="1" applyBorder="1" applyAlignment="1">
      <alignment horizontal="center" vertical="center" wrapText="1"/>
    </xf>
    <xf numFmtId="0" fontId="33" fillId="13" borderId="43" xfId="0" applyFont="1" applyFill="1" applyBorder="1" applyAlignment="1">
      <alignment vertical="center"/>
    </xf>
    <xf numFmtId="10" fontId="2" fillId="28" borderId="39" xfId="19" applyNumberFormat="1" applyFont="1" applyFill="1" applyBorder="1" applyAlignment="1" applyProtection="1">
      <alignment horizontal="center" vertical="center" wrapText="1"/>
    </xf>
    <xf numFmtId="0" fontId="44" fillId="13" borderId="43" xfId="0" applyFont="1" applyFill="1" applyBorder="1" applyAlignment="1">
      <alignment vertical="top"/>
    </xf>
    <xf numFmtId="0" fontId="4" fillId="28" borderId="41"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8" fillId="13" borderId="0" xfId="0" applyFont="1" applyFill="1" applyAlignment="1">
      <alignment vertical="center" wrapText="1"/>
    </xf>
    <xf numFmtId="0" fontId="0" fillId="14" borderId="39" xfId="0" applyFill="1" applyBorder="1" applyAlignment="1">
      <alignment vertical="center"/>
    </xf>
    <xf numFmtId="0" fontId="30" fillId="13" borderId="43" xfId="0" applyFont="1" applyFill="1" applyBorder="1" applyAlignment="1">
      <alignment vertical="center" wrapText="1"/>
    </xf>
    <xf numFmtId="0" fontId="30" fillId="20" borderId="0" xfId="0" applyFont="1" applyFill="1" applyAlignment="1">
      <alignment vertical="center" wrapText="1"/>
    </xf>
    <xf numFmtId="0" fontId="0" fillId="14" borderId="0" xfId="0" applyFill="1" applyAlignment="1">
      <alignment vertical="center" wrapText="1"/>
    </xf>
    <xf numFmtId="0" fontId="0" fillId="13" borderId="46" xfId="0" applyFill="1" applyBorder="1" applyAlignment="1">
      <alignment vertical="center" wrapText="1"/>
    </xf>
    <xf numFmtId="49" fontId="28" fillId="13" borderId="0" xfId="0" applyNumberFormat="1" applyFont="1" applyFill="1" applyAlignment="1">
      <alignment vertical="center"/>
    </xf>
    <xf numFmtId="0" fontId="36" fillId="13" borderId="0" xfId="0" applyFont="1" applyFill="1" applyAlignment="1">
      <alignment vertical="center" wrapText="1"/>
    </xf>
    <xf numFmtId="0" fontId="51" fillId="13" borderId="43" xfId="0" applyFont="1" applyFill="1" applyBorder="1" applyAlignment="1">
      <alignment vertical="center" wrapText="1"/>
    </xf>
    <xf numFmtId="0" fontId="44" fillId="14" borderId="0" xfId="0" applyFont="1" applyFill="1" applyAlignment="1">
      <alignment vertical="center"/>
    </xf>
    <xf numFmtId="0" fontId="44" fillId="13" borderId="46" xfId="0" applyFont="1" applyFill="1" applyBorder="1" applyAlignment="1">
      <alignment vertical="center"/>
    </xf>
    <xf numFmtId="0" fontId="44" fillId="13" borderId="43" xfId="0" applyFont="1" applyFill="1" applyBorder="1" applyAlignment="1">
      <alignment vertical="center"/>
    </xf>
    <xf numFmtId="0" fontId="44" fillId="13" borderId="50" xfId="0" applyFont="1" applyFill="1" applyBorder="1" applyAlignment="1">
      <alignment vertical="center"/>
    </xf>
    <xf numFmtId="0" fontId="44" fillId="13" borderId="53" xfId="0" applyFont="1" applyFill="1" applyBorder="1" applyAlignment="1">
      <alignment vertical="center"/>
    </xf>
    <xf numFmtId="0" fontId="2" fillId="13" borderId="54" xfId="0" applyFont="1" applyFill="1" applyBorder="1" applyAlignment="1">
      <alignment horizontal="center" vertical="center" wrapText="1"/>
    </xf>
    <xf numFmtId="0" fontId="2" fillId="13" borderId="50" xfId="0" applyFont="1" applyFill="1" applyBorder="1" applyAlignment="1">
      <alignment horizontal="center" vertical="center" wrapText="1"/>
    </xf>
    <xf numFmtId="0" fontId="2" fillId="13" borderId="50" xfId="0" applyFont="1" applyFill="1" applyBorder="1" applyAlignment="1">
      <alignment vertical="center" wrapText="1"/>
    </xf>
    <xf numFmtId="0" fontId="2" fillId="13" borderId="53" xfId="0" quotePrefix="1" applyFont="1" applyFill="1" applyBorder="1" applyAlignment="1">
      <alignment horizontal="center" vertical="center" wrapText="1"/>
    </xf>
    <xf numFmtId="4" fontId="4" fillId="28" borderId="41" xfId="0" applyNumberFormat="1" applyFont="1" applyFill="1" applyBorder="1" applyAlignment="1">
      <alignment horizontal="center" vertical="center" wrapText="1"/>
    </xf>
    <xf numFmtId="0" fontId="31" fillId="13" borderId="0" xfId="0" applyFont="1" applyFill="1" applyAlignment="1">
      <alignment horizontal="center" vertical="center"/>
    </xf>
    <xf numFmtId="0" fontId="44" fillId="27" borderId="0" xfId="0" applyFont="1" applyFill="1" applyAlignment="1">
      <alignment vertical="top"/>
    </xf>
    <xf numFmtId="0" fontId="44" fillId="27" borderId="0" xfId="0" applyFont="1" applyFill="1" applyAlignment="1">
      <alignment horizontal="center" vertical="center"/>
    </xf>
    <xf numFmtId="0" fontId="44" fillId="27" borderId="0" xfId="0" applyFont="1" applyFill="1" applyAlignment="1">
      <alignment vertical="center"/>
    </xf>
    <xf numFmtId="0" fontId="2" fillId="13" borderId="46" xfId="0" applyFont="1" applyFill="1" applyBorder="1" applyAlignment="1">
      <alignment vertical="center"/>
    </xf>
    <xf numFmtId="0" fontId="44" fillId="26" borderId="0" xfId="0" applyFont="1" applyFill="1" applyAlignment="1">
      <alignment vertical="center"/>
    </xf>
    <xf numFmtId="0" fontId="38" fillId="13" borderId="0" xfId="0" applyFont="1" applyFill="1" applyAlignment="1">
      <alignment horizontal="center" vertical="center"/>
    </xf>
    <xf numFmtId="10" fontId="2" fillId="29" borderId="39" xfId="19" applyNumberFormat="1" applyFont="1" applyFill="1" applyBorder="1" applyAlignment="1" applyProtection="1">
      <alignment horizontal="center" vertical="center" wrapText="1"/>
      <protection locked="0"/>
    </xf>
    <xf numFmtId="3" fontId="2" fillId="29" borderId="39" xfId="0" applyNumberFormat="1" applyFont="1" applyFill="1" applyBorder="1" applyAlignment="1" applyProtection="1">
      <alignment horizontal="center" vertical="center" wrapText="1"/>
      <protection locked="0"/>
    </xf>
    <xf numFmtId="0" fontId="51" fillId="13" borderId="43" xfId="0" applyFont="1" applyFill="1" applyBorder="1"/>
    <xf numFmtId="0" fontId="36" fillId="13" borderId="0" xfId="0" applyFont="1" applyFill="1" applyAlignment="1">
      <alignment horizontal="left" vertical="center" wrapText="1"/>
    </xf>
    <xf numFmtId="0" fontId="4" fillId="13" borderId="50" xfId="0" applyFont="1" applyFill="1" applyBorder="1" applyAlignment="1">
      <alignment horizontal="left" vertical="center" wrapText="1"/>
    </xf>
    <xf numFmtId="0" fontId="49" fillId="13" borderId="0" xfId="0" applyFont="1" applyFill="1" applyAlignment="1">
      <alignment horizontal="left" vertical="top" wrapText="1"/>
    </xf>
    <xf numFmtId="0" fontId="21" fillId="13" borderId="45" xfId="0" applyFont="1" applyFill="1" applyBorder="1" applyAlignment="1">
      <alignment horizontal="left" vertical="center" wrapText="1"/>
    </xf>
    <xf numFmtId="0" fontId="2" fillId="13" borderId="0" xfId="0" applyFont="1" applyFill="1" applyAlignment="1">
      <alignment horizontal="left" vertical="center"/>
    </xf>
    <xf numFmtId="0" fontId="4" fillId="13" borderId="0" xfId="0" applyFont="1" applyFill="1" applyAlignment="1">
      <alignment horizontal="left" vertical="center"/>
    </xf>
    <xf numFmtId="0" fontId="4" fillId="13" borderId="50" xfId="0" applyFont="1" applyFill="1" applyBorder="1" applyAlignment="1">
      <alignment horizontal="left" vertical="center"/>
    </xf>
    <xf numFmtId="0" fontId="4" fillId="13" borderId="0" xfId="0" quotePrefix="1" applyFont="1" applyFill="1" applyAlignment="1">
      <alignment horizontal="center" vertical="center"/>
    </xf>
    <xf numFmtId="0" fontId="21" fillId="13" borderId="49" xfId="0" applyFont="1" applyFill="1" applyBorder="1" applyAlignment="1">
      <alignment horizontal="left" vertical="center" wrapText="1"/>
    </xf>
    <xf numFmtId="0" fontId="21" fillId="13" borderId="55" xfId="0" applyFont="1" applyFill="1" applyBorder="1" applyAlignment="1">
      <alignment horizontal="center" vertical="center" wrapText="1"/>
    </xf>
    <xf numFmtId="0" fontId="0" fillId="20" borderId="0" xfId="0" applyFill="1" applyAlignment="1">
      <alignment vertical="center"/>
    </xf>
    <xf numFmtId="0" fontId="21" fillId="13" borderId="36" xfId="0" applyFont="1" applyFill="1" applyBorder="1" applyAlignment="1">
      <alignment horizontal="left" vertical="center" wrapText="1"/>
    </xf>
    <xf numFmtId="0" fontId="21" fillId="13" borderId="55" xfId="0" applyFont="1" applyFill="1" applyBorder="1" applyAlignment="1">
      <alignment horizontal="left" vertical="center" wrapText="1"/>
    </xf>
    <xf numFmtId="0" fontId="21" fillId="13" borderId="56" xfId="0" applyFont="1" applyFill="1" applyBorder="1" applyAlignment="1">
      <alignment horizontal="left" vertical="center" wrapText="1"/>
    </xf>
    <xf numFmtId="0" fontId="0" fillId="27" borderId="0" xfId="0" applyFill="1"/>
    <xf numFmtId="0" fontId="2" fillId="29" borderId="39" xfId="0" applyFont="1" applyFill="1" applyBorder="1" applyAlignment="1" applyProtection="1">
      <alignment vertical="top" wrapText="1"/>
      <protection locked="0"/>
    </xf>
    <xf numFmtId="0" fontId="0" fillId="0" borderId="0" xfId="0" applyAlignment="1">
      <alignment vertical="center" wrapText="1"/>
    </xf>
    <xf numFmtId="0" fontId="0" fillId="27" borderId="0" xfId="0" applyFill="1" applyAlignment="1">
      <alignment vertical="center" wrapText="1"/>
    </xf>
    <xf numFmtId="1" fontId="27" fillId="29" borderId="57" xfId="0" applyNumberFormat="1" applyFont="1" applyFill="1" applyBorder="1" applyAlignment="1" applyProtection="1">
      <alignment horizontal="center" vertical="center" wrapText="1"/>
      <protection locked="0"/>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9" fontId="30" fillId="20" borderId="0" xfId="0" applyNumberFormat="1" applyFont="1" applyFill="1" applyAlignment="1">
      <alignment vertical="center" wrapText="1"/>
    </xf>
    <xf numFmtId="164" fontId="0" fillId="27" borderId="0" xfId="0" applyNumberFormat="1" applyFill="1" applyAlignment="1">
      <alignment vertical="center"/>
    </xf>
    <xf numFmtId="1" fontId="27" fillId="29" borderId="60" xfId="0" applyNumberFormat="1" applyFont="1" applyFill="1" applyBorder="1" applyAlignment="1" applyProtection="1">
      <alignment horizontal="center" vertical="center" wrapText="1"/>
      <protection locked="0"/>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0" fontId="21" fillId="13" borderId="63" xfId="0" applyFont="1" applyFill="1" applyBorder="1" applyAlignment="1">
      <alignment horizontal="center" vertical="center" wrapText="1"/>
    </xf>
    <xf numFmtId="0" fontId="21" fillId="13" borderId="59" xfId="0" applyFont="1" applyFill="1" applyBorder="1" applyAlignment="1">
      <alignment horizontal="center" vertical="center" wrapText="1"/>
    </xf>
    <xf numFmtId="4" fontId="2" fillId="28" borderId="64" xfId="0" applyNumberFormat="1"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0" fontId="2" fillId="26" borderId="64" xfId="0" applyFont="1" applyFill="1" applyBorder="1" applyAlignment="1">
      <alignment horizontal="center" vertical="center"/>
    </xf>
    <xf numFmtId="0" fontId="0" fillId="14" borderId="66" xfId="0" applyFill="1" applyBorder="1" applyAlignment="1">
      <alignment horizontal="center"/>
    </xf>
    <xf numFmtId="0" fontId="21" fillId="13" borderId="59" xfId="0" applyFont="1" applyFill="1" applyBorder="1" applyAlignment="1">
      <alignment horizontal="left" vertical="center" wrapText="1"/>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 fontId="27" fillId="29" borderId="36" xfId="0" applyNumberFormat="1" applyFont="1" applyFill="1" applyBorder="1" applyAlignment="1" applyProtection="1">
      <alignment horizontal="center" vertical="center" wrapText="1"/>
      <protection locked="0"/>
    </xf>
    <xf numFmtId="49" fontId="2" fillId="20" borderId="39" xfId="0" applyNumberFormat="1" applyFont="1" applyFill="1" applyBorder="1" applyAlignment="1">
      <alignment horizontal="center"/>
    </xf>
    <xf numFmtId="0" fontId="23" fillId="0" borderId="0" xfId="0" applyFont="1"/>
    <xf numFmtId="0" fontId="2" fillId="26" borderId="0" xfId="0" applyFont="1" applyFill="1"/>
    <xf numFmtId="10" fontId="50" fillId="20" borderId="0" xfId="0" applyNumberFormat="1" applyFont="1" applyFill="1" applyAlignment="1">
      <alignment horizontal="center"/>
    </xf>
    <xf numFmtId="0" fontId="52" fillId="28" borderId="67" xfId="0" applyFont="1" applyFill="1" applyBorder="1" applyAlignment="1">
      <alignment horizontal="center" vertical="center" wrapText="1"/>
    </xf>
    <xf numFmtId="0" fontId="2" fillId="20" borderId="0" xfId="0" applyFont="1" applyFill="1" applyAlignment="1">
      <alignment horizontal="left"/>
    </xf>
    <xf numFmtId="0" fontId="39" fillId="13" borderId="0" xfId="0" applyFont="1" applyFill="1" applyAlignment="1">
      <alignment vertical="top" wrapText="1"/>
    </xf>
    <xf numFmtId="0" fontId="45" fillId="14" borderId="0" xfId="0" applyFont="1" applyFill="1" applyAlignment="1">
      <alignment vertical="center" wrapText="1"/>
    </xf>
    <xf numFmtId="0" fontId="0" fillId="0" borderId="0" xfId="0" applyAlignment="1">
      <alignment horizontal="center" vertical="top"/>
    </xf>
    <xf numFmtId="0" fontId="9" fillId="13" borderId="0" xfId="0" applyFont="1" applyFill="1" applyAlignment="1">
      <alignment vertical="top" wrapText="1"/>
    </xf>
    <xf numFmtId="0" fontId="4" fillId="30" borderId="49" xfId="0" applyFont="1" applyFill="1" applyBorder="1" applyAlignment="1">
      <alignment horizontal="center" vertical="top" wrapText="1"/>
    </xf>
    <xf numFmtId="0" fontId="0" fillId="30" borderId="45" xfId="0" applyFill="1" applyBorder="1" applyAlignment="1">
      <alignment horizontal="center" vertical="top" wrapText="1"/>
    </xf>
    <xf numFmtId="0" fontId="0" fillId="30" borderId="46" xfId="0" applyFill="1" applyBorder="1" applyAlignment="1">
      <alignment horizontal="center" vertical="top" wrapText="1"/>
    </xf>
    <xf numFmtId="0" fontId="0" fillId="30" borderId="43" xfId="0" applyFill="1" applyBorder="1" applyAlignment="1">
      <alignment horizontal="center" vertical="top" wrapText="1"/>
    </xf>
    <xf numFmtId="0" fontId="0" fillId="30" borderId="51" xfId="0" applyFill="1" applyBorder="1" applyAlignment="1">
      <alignment horizontal="center" vertical="top" wrapText="1"/>
    </xf>
    <xf numFmtId="0" fontId="0" fillId="30" borderId="48" xfId="0" applyFill="1" applyBorder="1" applyAlignment="1">
      <alignment horizontal="center" vertical="top" wrapText="1"/>
    </xf>
    <xf numFmtId="0" fontId="7" fillId="30" borderId="68" xfId="15" applyFill="1" applyBorder="1" applyAlignment="1" applyProtection="1">
      <alignment horizontal="center" vertical="top" wrapText="1"/>
    </xf>
    <xf numFmtId="0" fontId="38" fillId="13" borderId="0" xfId="0" applyFont="1" applyFill="1" applyAlignment="1">
      <alignment horizontal="justify" vertical="top" wrapText="1"/>
    </xf>
    <xf numFmtId="0" fontId="0" fillId="13" borderId="36" xfId="0" applyFill="1" applyBorder="1" applyAlignment="1">
      <alignment vertical="center" wrapText="1"/>
    </xf>
    <xf numFmtId="0" fontId="0" fillId="13" borderId="29" xfId="0" applyFill="1" applyBorder="1" applyAlignment="1">
      <alignment vertical="center" wrapText="1"/>
    </xf>
    <xf numFmtId="0" fontId="0" fillId="13" borderId="74" xfId="0" applyFill="1" applyBorder="1" applyAlignment="1">
      <alignment vertical="center" wrapText="1"/>
    </xf>
    <xf numFmtId="0" fontId="0" fillId="13" borderId="37"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2" fillId="13" borderId="0" xfId="0" applyFont="1" applyFill="1" applyAlignment="1">
      <alignment vertical="top" wrapText="1"/>
    </xf>
    <xf numFmtId="0" fontId="39" fillId="13" borderId="0" xfId="0" applyFont="1" applyFill="1" applyAlignment="1">
      <alignment horizontal="justify" vertical="top" wrapText="1"/>
    </xf>
    <xf numFmtId="0" fontId="7" fillId="30" borderId="12" xfId="15" applyFill="1" applyBorder="1" applyAlignment="1" applyProtection="1">
      <alignment horizontal="center"/>
    </xf>
    <xf numFmtId="0" fontId="7" fillId="30" borderId="14" xfId="15" applyFill="1" applyBorder="1" applyAlignment="1" applyProtection="1">
      <alignment horizontal="center"/>
    </xf>
    <xf numFmtId="0" fontId="4" fillId="30" borderId="12" xfId="0" applyFont="1" applyFill="1" applyBorder="1" applyAlignment="1">
      <alignment horizontal="center"/>
    </xf>
    <xf numFmtId="0" fontId="4" fillId="30" borderId="14" xfId="0" applyFont="1" applyFill="1" applyBorder="1" applyAlignment="1">
      <alignment horizontal="center"/>
    </xf>
    <xf numFmtId="0" fontId="7" fillId="30" borderId="69" xfId="15" applyFill="1" applyBorder="1" applyAlignment="1" applyProtection="1">
      <alignment horizontal="center" vertical="top" wrapText="1"/>
    </xf>
    <xf numFmtId="0" fontId="4" fillId="30" borderId="13" xfId="0" applyFont="1" applyFill="1" applyBorder="1" applyAlignment="1">
      <alignment horizontal="center"/>
    </xf>
    <xf numFmtId="0" fontId="7" fillId="30" borderId="70" xfId="15" applyFill="1" applyBorder="1" applyAlignment="1" applyProtection="1">
      <alignment horizontal="center" vertical="top" wrapText="1"/>
    </xf>
    <xf numFmtId="0" fontId="7" fillId="30" borderId="71" xfId="15" applyFill="1" applyBorder="1" applyAlignment="1" applyProtection="1">
      <alignment horizontal="center" vertical="top" wrapText="1"/>
    </xf>
    <xf numFmtId="0" fontId="7" fillId="30" borderId="72" xfId="15" applyFill="1" applyBorder="1" applyAlignment="1" applyProtection="1">
      <alignment horizontal="center" vertical="top" wrapText="1"/>
    </xf>
    <xf numFmtId="0" fontId="7" fillId="30" borderId="73" xfId="15" applyFill="1" applyBorder="1" applyAlignment="1" applyProtection="1">
      <alignment horizontal="center" vertical="top" wrapText="1"/>
    </xf>
    <xf numFmtId="0" fontId="45" fillId="14" borderId="0" xfId="0" applyFont="1" applyFill="1" applyAlignment="1">
      <alignment horizontal="left" vertical="center" wrapText="1"/>
    </xf>
    <xf numFmtId="0" fontId="42" fillId="13" borderId="0" xfId="0" applyFont="1" applyFill="1" applyAlignment="1">
      <alignment horizontal="left" vertical="top" wrapText="1"/>
    </xf>
    <xf numFmtId="0" fontId="25" fillId="13" borderId="0" xfId="0" applyFont="1" applyFill="1" applyAlignment="1">
      <alignment horizontal="left" vertical="top" wrapText="1"/>
    </xf>
    <xf numFmtId="0" fontId="40" fillId="13" borderId="0" xfId="0" applyFont="1" applyFill="1" applyAlignment="1">
      <alignment horizontal="justify" vertical="top" wrapText="1"/>
    </xf>
    <xf numFmtId="0" fontId="43" fillId="13" borderId="0" xfId="0" applyFont="1" applyFill="1" applyAlignment="1">
      <alignment horizontal="justify" vertical="top" wrapText="1"/>
    </xf>
    <xf numFmtId="0" fontId="0" fillId="30" borderId="39" xfId="0" applyFill="1" applyBorder="1" applyAlignment="1">
      <alignment vertical="top" wrapText="1"/>
    </xf>
    <xf numFmtId="0" fontId="0" fillId="25" borderId="39" xfId="0" applyFill="1" applyBorder="1" applyAlignment="1">
      <alignment vertical="top" wrapText="1"/>
    </xf>
    <xf numFmtId="0" fontId="44" fillId="13" borderId="39" xfId="0" applyFont="1" applyFill="1" applyBorder="1" applyAlignment="1">
      <alignment vertical="top" wrapText="1"/>
    </xf>
    <xf numFmtId="165" fontId="0" fillId="24" borderId="39" xfId="0" applyNumberFormat="1" applyFill="1" applyBorder="1" applyAlignment="1" applyProtection="1">
      <alignment vertical="top" wrapText="1"/>
      <protection locked="0"/>
    </xf>
    <xf numFmtId="0" fontId="44" fillId="13" borderId="39" xfId="0" applyFont="1" applyFill="1" applyBorder="1" applyAlignment="1" applyProtection="1">
      <alignment vertical="top" wrapText="1"/>
      <protection locked="0"/>
    </xf>
    <xf numFmtId="165" fontId="0" fillId="18" borderId="39" xfId="0" applyNumberFormat="1" applyFill="1" applyBorder="1" applyAlignment="1">
      <alignmen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43" fillId="13" borderId="0" xfId="0" applyFont="1" applyFill="1" applyAlignment="1">
      <alignment horizontal="left" vertical="top" wrapText="1"/>
    </xf>
    <xf numFmtId="0" fontId="44" fillId="13" borderId="0" xfId="0" applyFont="1" applyFill="1" applyAlignment="1">
      <alignment horizontal="left" vertical="top" wrapText="1"/>
    </xf>
    <xf numFmtId="0" fontId="36" fillId="13" borderId="35" xfId="0" quotePrefix="1" applyFont="1" applyFill="1" applyBorder="1" applyAlignment="1">
      <alignment horizontal="right" vertical="top" wrapText="1"/>
    </xf>
    <xf numFmtId="0" fontId="36" fillId="13" borderId="0" xfId="0" quotePrefix="1" applyFont="1" applyFill="1" applyAlignment="1">
      <alignment horizontal="right" vertical="top" wrapText="1"/>
    </xf>
    <xf numFmtId="0" fontId="5" fillId="13" borderId="0" xfId="0" applyFont="1" applyFill="1" applyAlignment="1">
      <alignment horizontal="left" vertical="top" wrapText="1"/>
    </xf>
    <xf numFmtId="0" fontId="5" fillId="13" borderId="35" xfId="0" applyFont="1" applyFill="1" applyBorder="1" applyAlignment="1">
      <alignment horizontal="left" vertical="top" wrapText="1"/>
    </xf>
    <xf numFmtId="0" fontId="21" fillId="13" borderId="75"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5" fillId="13" borderId="0" xfId="0" applyFont="1" applyFill="1" applyAlignment="1">
      <alignment horizontal="left" vertical="center" wrapText="1"/>
    </xf>
    <xf numFmtId="0" fontId="4" fillId="13" borderId="50" xfId="0" applyFont="1" applyFill="1" applyBorder="1" applyAlignment="1">
      <alignment horizontal="left" vertical="center" wrapText="1"/>
    </xf>
    <xf numFmtId="0" fontId="4" fillId="13" borderId="81" xfId="0" applyFont="1" applyFill="1" applyBorder="1" applyAlignment="1">
      <alignment horizontal="left" vertical="center" wrapText="1"/>
    </xf>
    <xf numFmtId="0" fontId="49" fillId="13" borderId="0" xfId="0" applyFont="1" applyFill="1" applyAlignment="1">
      <alignment horizontal="left" vertical="top" wrapText="1"/>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4" fillId="13" borderId="0" xfId="0" applyFont="1" applyFill="1" applyAlignment="1">
      <alignment horizontal="left" vertical="center" wrapText="1"/>
    </xf>
    <xf numFmtId="0" fontId="3" fillId="22" borderId="0" xfId="0" applyFont="1" applyFill="1" applyAlignment="1">
      <alignment horizontal="left" vertical="center"/>
    </xf>
    <xf numFmtId="0" fontId="4" fillId="30" borderId="49" xfId="0" applyFont="1" applyFill="1" applyBorder="1" applyAlignment="1">
      <alignment horizontal="center" vertical="center" wrapText="1"/>
    </xf>
    <xf numFmtId="0" fontId="2" fillId="30" borderId="44" xfId="0" applyFont="1" applyFill="1" applyBorder="1" applyAlignment="1">
      <alignment horizontal="center" vertical="center" wrapText="1"/>
    </xf>
    <xf numFmtId="0" fontId="2" fillId="30" borderId="45" xfId="0" applyFont="1" applyFill="1" applyBorder="1" applyAlignment="1">
      <alignment horizontal="center" vertical="center" wrapText="1"/>
    </xf>
    <xf numFmtId="0" fontId="0" fillId="30" borderId="46" xfId="0" applyFill="1" applyBorder="1" applyAlignment="1">
      <alignment horizontal="center" vertical="center" wrapText="1"/>
    </xf>
    <xf numFmtId="0" fontId="0" fillId="30" borderId="0" xfId="0" applyFill="1" applyAlignment="1">
      <alignment horizontal="center" vertical="center" wrapText="1"/>
    </xf>
    <xf numFmtId="0" fontId="0" fillId="30" borderId="43" xfId="0" applyFill="1" applyBorder="1" applyAlignment="1">
      <alignment horizontal="center" vertical="center" wrapText="1"/>
    </xf>
    <xf numFmtId="0" fontId="0" fillId="30" borderId="51" xfId="0" applyFill="1" applyBorder="1" applyAlignment="1">
      <alignment horizontal="center" vertical="center" wrapText="1"/>
    </xf>
    <xf numFmtId="0" fontId="0" fillId="30" borderId="47" xfId="0" applyFill="1" applyBorder="1" applyAlignment="1">
      <alignment horizontal="center" vertical="center" wrapText="1"/>
    </xf>
    <xf numFmtId="0" fontId="0" fillId="30" borderId="48" xfId="0" applyFill="1" applyBorder="1" applyAlignment="1">
      <alignment horizontal="center" vertical="center" wrapText="1"/>
    </xf>
    <xf numFmtId="0" fontId="36" fillId="13" borderId="0" xfId="0" applyFont="1" applyFill="1" applyAlignment="1">
      <alignment horizontal="left" vertical="center" wrapText="1"/>
    </xf>
    <xf numFmtId="0" fontId="27" fillId="29" borderId="36"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4" fontId="27" fillId="29" borderId="36"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 fillId="13" borderId="50" xfId="0" applyFont="1" applyFill="1" applyBorder="1" applyAlignment="1">
      <alignment horizontal="left" vertical="top" wrapText="1"/>
    </xf>
    <xf numFmtId="0" fontId="2" fillId="13" borderId="81" xfId="0" applyFont="1" applyFill="1" applyBorder="1" applyAlignment="1">
      <alignment horizontal="left" vertical="top" wrapText="1"/>
    </xf>
    <xf numFmtId="0" fontId="9" fillId="13" borderId="0" xfId="0" applyFont="1" applyFill="1" applyAlignment="1">
      <alignment horizontal="left" vertical="center" wrapText="1"/>
    </xf>
    <xf numFmtId="4" fontId="27" fillId="29" borderId="37"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0" fontId="27" fillId="29" borderId="37"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1" fillId="13" borderId="76"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45" xfId="0" applyFont="1" applyFill="1" applyBorder="1" applyAlignment="1">
      <alignment horizontal="center" vertical="center" wrapText="1"/>
    </xf>
    <xf numFmtId="0" fontId="21" fillId="13" borderId="51"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77" xfId="0" applyFont="1" applyFill="1" applyBorder="1" applyAlignment="1">
      <alignment horizontal="center" vertical="center" wrapText="1"/>
    </xf>
    <xf numFmtId="0" fontId="21" fillId="13" borderId="78" xfId="0" applyFont="1" applyFill="1" applyBorder="1" applyAlignment="1">
      <alignment horizontal="center" vertical="center" wrapText="1"/>
    </xf>
    <xf numFmtId="0" fontId="21" fillId="13" borderId="79"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27" fillId="29" borderId="38"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xf numFmtId="0" fontId="2" fillId="13" borderId="34" xfId="0" applyFont="1" applyFill="1" applyBorder="1" applyAlignment="1">
      <alignment vertical="center"/>
    </xf>
    <xf numFmtId="0" fontId="4" fillId="23" borderId="14" xfId="0" applyFont="1" applyFill="1" applyBorder="1" applyAlignment="1">
      <alignment horizontal="left" vertical="center" wrapText="1" indent="1"/>
    </xf>
    <xf numFmtId="0" fontId="39" fillId="13" borderId="25" xfId="0" applyFont="1" applyFill="1" applyBorder="1" applyAlignment="1">
      <alignment horizontal="justify" vertical="top" wrapText="1"/>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1000000}"/>
    <cellStyle name="Per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30"/>
  <sheetViews>
    <sheetView zoomScaleNormal="100" zoomScaleSheetLayoutView="100" workbookViewId="0">
      <pane ySplit="3" topLeftCell="A13" activePane="bottomLeft" state="frozen"/>
      <selection activeCell="B2" sqref="B2:D4"/>
      <selection pane="bottomLeft" activeCell="O11" sqref="O11"/>
    </sheetView>
  </sheetViews>
  <sheetFormatPr defaultColWidth="11.453125" defaultRowHeight="12.5" x14ac:dyDescent="0.25"/>
  <cols>
    <col min="1" max="2" width="4.6328125" style="4" customWidth="1"/>
    <col min="3" max="12" width="12.6328125" style="4" customWidth="1"/>
    <col min="13" max="13" width="4.6328125" style="4" customWidth="1"/>
    <col min="14" max="16384" width="11.453125" style="4"/>
  </cols>
  <sheetData>
    <row r="1" spans="1:13" s="2" customFormat="1" ht="13.5" thickBot="1" x14ac:dyDescent="0.35">
      <c r="A1" s="223"/>
      <c r="B1" s="224"/>
      <c r="C1" s="244" t="str">
        <f>Translations!$B$9</f>
        <v>Navigation area:</v>
      </c>
      <c r="D1" s="242"/>
      <c r="E1" s="239"/>
      <c r="F1" s="240"/>
      <c r="G1" s="239"/>
      <c r="H1" s="240"/>
      <c r="I1" s="239" t="str">
        <f>Translations!$B$11</f>
        <v>Next sheet</v>
      </c>
      <c r="J1" s="240"/>
      <c r="K1" s="241"/>
      <c r="L1" s="242"/>
      <c r="M1" s="1"/>
    </row>
    <row r="2" spans="1:13" s="2" customFormat="1" x14ac:dyDescent="0.25">
      <c r="A2" s="225"/>
      <c r="B2" s="226"/>
      <c r="C2" s="243" t="str">
        <f>Translations!$B$12</f>
        <v>Top of sheet</v>
      </c>
      <c r="D2" s="229"/>
      <c r="E2" s="229"/>
      <c r="F2" s="229"/>
      <c r="G2" s="229"/>
      <c r="H2" s="229"/>
      <c r="I2" s="229"/>
      <c r="J2" s="229"/>
      <c r="K2" s="247"/>
      <c r="L2" s="248"/>
      <c r="M2" s="1"/>
    </row>
    <row r="3" spans="1:13" s="2" customFormat="1" ht="13" thickBot="1" x14ac:dyDescent="0.3">
      <c r="A3" s="227"/>
      <c r="B3" s="228"/>
      <c r="C3" s="243"/>
      <c r="D3" s="229"/>
      <c r="E3" s="229"/>
      <c r="F3" s="229"/>
      <c r="G3" s="229"/>
      <c r="H3" s="229"/>
      <c r="I3" s="229"/>
      <c r="J3" s="229"/>
      <c r="K3" s="245"/>
      <c r="L3" s="246"/>
      <c r="M3" s="1"/>
    </row>
    <row r="4" spans="1:13" s="6" customFormat="1" ht="15.75" customHeight="1" x14ac:dyDescent="0.25">
      <c r="B4" s="42"/>
      <c r="C4" s="81"/>
    </row>
    <row r="5" spans="1:13" ht="18" x14ac:dyDescent="0.25">
      <c r="B5" s="222" t="str">
        <f>Translations!$B$13</f>
        <v>GUIDELINES AND CONDITIONS</v>
      </c>
      <c r="C5" s="222"/>
      <c r="D5" s="222"/>
      <c r="E5" s="222"/>
      <c r="F5" s="222"/>
      <c r="G5" s="222"/>
      <c r="H5" s="222"/>
      <c r="I5" s="222"/>
      <c r="J5" s="222"/>
    </row>
    <row r="6" spans="1:13" x14ac:dyDescent="0.25">
      <c r="B6" s="237"/>
      <c r="C6" s="237"/>
      <c r="D6" s="237"/>
      <c r="E6" s="237"/>
      <c r="F6" s="237"/>
      <c r="G6" s="237"/>
      <c r="H6" s="237"/>
      <c r="I6" s="237"/>
      <c r="J6" s="237"/>
      <c r="K6" s="237"/>
      <c r="L6" s="237"/>
    </row>
    <row r="7" spans="1:13" ht="42" customHeight="1" x14ac:dyDescent="0.25">
      <c r="A7" s="49">
        <v>1</v>
      </c>
      <c r="B7" s="238" t="s">
        <v>238</v>
      </c>
      <c r="C7" s="238"/>
      <c r="D7" s="238"/>
      <c r="E7" s="238"/>
      <c r="F7" s="238"/>
      <c r="G7" s="238"/>
      <c r="H7" s="238"/>
      <c r="I7" s="238"/>
      <c r="J7" s="238"/>
      <c r="K7" s="238"/>
      <c r="L7" s="238"/>
      <c r="M7" s="124"/>
    </row>
    <row r="8" spans="1:13" ht="5.15" customHeight="1" x14ac:dyDescent="0.25">
      <c r="A8" s="50"/>
      <c r="B8" s="61"/>
      <c r="C8" s="61"/>
      <c r="D8" s="61"/>
      <c r="E8" s="61"/>
      <c r="F8" s="61"/>
      <c r="G8" s="61"/>
      <c r="H8" s="61"/>
      <c r="I8" s="61"/>
      <c r="J8" s="61"/>
      <c r="K8" s="61"/>
      <c r="L8" s="77"/>
    </row>
    <row r="9" spans="1:13" ht="26.25" customHeight="1" x14ac:dyDescent="0.25">
      <c r="A9" s="49">
        <v>2</v>
      </c>
      <c r="B9" s="238" t="s">
        <v>239</v>
      </c>
      <c r="C9" s="238"/>
      <c r="D9" s="238"/>
      <c r="E9" s="238"/>
      <c r="F9" s="238"/>
      <c r="G9" s="238"/>
      <c r="H9" s="238"/>
      <c r="I9" s="238"/>
      <c r="J9" s="238"/>
      <c r="K9" s="238"/>
      <c r="L9" s="238"/>
    </row>
    <row r="10" spans="1:13" ht="5.15" customHeight="1" x14ac:dyDescent="0.25">
      <c r="A10" s="49"/>
      <c r="B10" s="61"/>
      <c r="C10" s="61"/>
      <c r="D10" s="61"/>
      <c r="E10" s="61"/>
      <c r="F10" s="61"/>
      <c r="G10" s="61"/>
      <c r="H10" s="61"/>
      <c r="I10" s="61"/>
      <c r="J10" s="61"/>
      <c r="K10" s="61"/>
      <c r="L10" s="77"/>
    </row>
    <row r="11" spans="1:13" ht="25.5" customHeight="1" x14ac:dyDescent="0.25">
      <c r="A11" s="49">
        <v>3</v>
      </c>
      <c r="B11" s="230" t="s">
        <v>240</v>
      </c>
      <c r="C11" s="230"/>
      <c r="D11" s="230"/>
      <c r="E11" s="230"/>
      <c r="F11" s="230"/>
      <c r="G11" s="230"/>
      <c r="H11" s="230"/>
      <c r="I11" s="230"/>
      <c r="J11" s="230"/>
      <c r="K11" s="230"/>
      <c r="L11" s="230"/>
    </row>
    <row r="12" spans="1:13" ht="38.25" customHeight="1" x14ac:dyDescent="0.25">
      <c r="A12" s="49"/>
      <c r="B12" s="249" t="s">
        <v>250</v>
      </c>
      <c r="C12" s="249"/>
      <c r="D12" s="249"/>
      <c r="E12" s="249"/>
      <c r="F12" s="249"/>
      <c r="G12" s="249"/>
      <c r="H12" s="249"/>
      <c r="I12" s="249"/>
      <c r="J12" s="249"/>
      <c r="K12" s="249"/>
      <c r="L12" s="249"/>
    </row>
    <row r="13" spans="1:13" ht="15.75" customHeight="1" x14ac:dyDescent="0.25">
      <c r="A13" s="172"/>
      <c r="B13" s="250" t="str">
        <f>Translations!$B$31</f>
        <v>How to use this file:</v>
      </c>
      <c r="C13" s="250"/>
      <c r="D13" s="250"/>
      <c r="E13" s="250"/>
      <c r="F13" s="250"/>
      <c r="G13" s="250"/>
      <c r="H13" s="250"/>
      <c r="I13" s="250"/>
      <c r="J13" s="250"/>
      <c r="K13" s="250"/>
      <c r="L13" s="250"/>
    </row>
    <row r="14" spans="1:13" ht="51" customHeight="1" x14ac:dyDescent="0.25">
      <c r="A14" s="49"/>
      <c r="B14" s="251"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 s="251"/>
      <c r="D14" s="251"/>
      <c r="E14" s="251"/>
      <c r="F14" s="251"/>
      <c r="G14" s="251"/>
      <c r="H14" s="251"/>
      <c r="I14" s="251"/>
      <c r="J14" s="251"/>
      <c r="K14" s="251"/>
      <c r="L14" s="251"/>
    </row>
    <row r="15" spans="1:13" ht="13" customHeight="1" x14ac:dyDescent="0.25">
      <c r="A15" s="49"/>
      <c r="B15" s="252" t="str">
        <f>Translations!$B$32</f>
        <v>Colour codes and fonts:</v>
      </c>
      <c r="C15" s="252"/>
      <c r="D15" s="252"/>
      <c r="E15" s="252"/>
      <c r="F15" s="252"/>
      <c r="G15" s="252"/>
      <c r="H15" s="252"/>
      <c r="I15" s="252"/>
      <c r="J15" s="252"/>
      <c r="K15" s="252"/>
      <c r="L15" s="252"/>
    </row>
    <row r="16" spans="1:13" ht="12.5" customHeight="1" x14ac:dyDescent="0.25">
      <c r="C16" s="257"/>
      <c r="D16" s="258"/>
      <c r="E16" s="315" t="str">
        <f>Translations!$B$37</f>
        <v>Light yellow fields indicate where an input is required.</v>
      </c>
      <c r="F16" s="238"/>
      <c r="G16" s="238"/>
      <c r="H16" s="238"/>
      <c r="I16" s="238"/>
      <c r="J16" s="238"/>
      <c r="K16" s="238"/>
      <c r="L16" s="238"/>
    </row>
    <row r="17" spans="1:12" ht="12.5" customHeight="1" x14ac:dyDescent="0.25">
      <c r="C17" s="259"/>
      <c r="D17" s="256"/>
      <c r="E17" s="315" t="str">
        <f>Translations!$B$38</f>
        <v>Green fields show automatically calculated results. Red text indicates error messages (missing data etc.).</v>
      </c>
      <c r="F17" s="238"/>
      <c r="G17" s="238"/>
      <c r="H17" s="238"/>
      <c r="I17" s="238"/>
      <c r="J17" s="238"/>
      <c r="K17" s="238"/>
      <c r="L17" s="238"/>
    </row>
    <row r="18" spans="1:12" ht="12.5" customHeight="1" x14ac:dyDescent="0.25">
      <c r="C18" s="255"/>
      <c r="D18" s="256"/>
      <c r="E18" s="315" t="str">
        <f>Translations!$B$39</f>
        <v>Shaded fields indicate that an input in another field makes the input here not relevant.</v>
      </c>
      <c r="F18" s="238"/>
      <c r="G18" s="238"/>
      <c r="H18" s="238"/>
      <c r="I18" s="238"/>
      <c r="J18" s="238"/>
      <c r="K18" s="238"/>
      <c r="L18" s="238"/>
    </row>
    <row r="19" spans="1:12" ht="12.5" customHeight="1" x14ac:dyDescent="0.25">
      <c r="C19" s="254"/>
      <c r="D19" s="254"/>
      <c r="E19" s="315" t="str">
        <f>Translations!$B$41</f>
        <v>Light grey areas are dedicated for navigation and hyperlinks.</v>
      </c>
      <c r="F19" s="238"/>
      <c r="G19" s="238"/>
      <c r="H19" s="238"/>
      <c r="I19" s="238"/>
      <c r="J19" s="238"/>
      <c r="K19" s="238"/>
      <c r="L19" s="238"/>
    </row>
    <row r="21" spans="1:12" ht="51" customHeight="1" x14ac:dyDescent="0.25">
      <c r="A21" s="49">
        <v>7</v>
      </c>
      <c r="B21" s="253" t="str">
        <f>Translations!$B$42</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21" s="253"/>
      <c r="D21" s="253"/>
      <c r="E21" s="253"/>
      <c r="F21" s="253"/>
      <c r="G21" s="253"/>
      <c r="H21" s="253"/>
      <c r="I21" s="253"/>
      <c r="J21" s="253"/>
      <c r="K21" s="253"/>
      <c r="L21" s="253"/>
    </row>
    <row r="22" spans="1:12" ht="51" customHeight="1" x14ac:dyDescent="0.25">
      <c r="A22" s="49">
        <v>8</v>
      </c>
      <c r="B22" s="253" t="str">
        <f>Translations!$B$44</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22" s="253"/>
      <c r="D22" s="253"/>
      <c r="E22" s="253"/>
      <c r="F22" s="253"/>
      <c r="G22" s="253"/>
      <c r="H22" s="253"/>
      <c r="I22" s="253"/>
      <c r="J22" s="253"/>
      <c r="K22" s="253"/>
      <c r="L22" s="253"/>
    </row>
    <row r="23" spans="1:12" ht="5" customHeight="1" thickBot="1" x14ac:dyDescent="0.3">
      <c r="B23" s="262"/>
      <c r="C23" s="263"/>
      <c r="D23" s="263"/>
      <c r="E23" s="263"/>
      <c r="F23" s="263"/>
      <c r="G23" s="263"/>
      <c r="H23" s="263"/>
      <c r="I23" s="263"/>
      <c r="J23" s="263"/>
      <c r="K23" s="263"/>
    </row>
    <row r="24" spans="1:12" ht="89.25" customHeight="1" thickBot="1" x14ac:dyDescent="0.3">
      <c r="A24" s="49">
        <v>9</v>
      </c>
      <c r="B24" s="260" t="str">
        <f>Translations!$B$45</f>
        <v>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v>
      </c>
      <c r="C24" s="261"/>
      <c r="D24" s="261"/>
      <c r="E24" s="261"/>
      <c r="F24" s="261"/>
      <c r="G24" s="261"/>
      <c r="H24" s="261"/>
      <c r="I24" s="261"/>
      <c r="J24" s="261"/>
      <c r="K24" s="261"/>
      <c r="L24" s="314"/>
    </row>
    <row r="26" spans="1:12" ht="15.5" customHeight="1" x14ac:dyDescent="0.25">
      <c r="A26" s="49">
        <v>10</v>
      </c>
      <c r="B26" s="250"/>
      <c r="C26" s="250"/>
      <c r="D26" s="250"/>
      <c r="E26" s="250"/>
      <c r="F26" s="250"/>
      <c r="G26" s="250"/>
      <c r="H26" s="250"/>
      <c r="I26" s="250"/>
      <c r="J26" s="250"/>
      <c r="K26" s="250"/>
      <c r="L26" s="250"/>
    </row>
    <row r="27" spans="1:12" s="6" customFormat="1" ht="13.5" thickBot="1" x14ac:dyDescent="0.3">
      <c r="A27" s="49">
        <v>11</v>
      </c>
      <c r="B27" s="16" t="str">
        <f>Translations!$B$4</f>
        <v>Template version information:</v>
      </c>
    </row>
    <row r="28" spans="1:12" s="6" customFormat="1" x14ac:dyDescent="0.25">
      <c r="B28" s="231" t="str">
        <f>Translations!$B$5</f>
        <v>Template provided by:</v>
      </c>
      <c r="C28" s="232"/>
      <c r="D28" s="232"/>
      <c r="E28" s="233"/>
      <c r="F28" s="313" t="s">
        <v>249</v>
      </c>
      <c r="G28" s="43"/>
      <c r="H28" s="43"/>
      <c r="I28" s="44"/>
    </row>
    <row r="29" spans="1:12" s="6" customFormat="1" x14ac:dyDescent="0.25">
      <c r="B29" s="234" t="str">
        <f>Translations!$B$6</f>
        <v>Publication date:</v>
      </c>
      <c r="C29" s="235"/>
      <c r="D29" s="235"/>
      <c r="E29" s="236"/>
      <c r="F29" s="116">
        <v>44348</v>
      </c>
      <c r="G29" s="45"/>
      <c r="H29" s="45"/>
      <c r="I29" s="46"/>
    </row>
    <row r="30" spans="1:12" s="6" customFormat="1" x14ac:dyDescent="0.25"/>
  </sheetData>
  <sheetProtection sheet="1" objects="1" scenarios="1" formatCells="0" formatColumns="0" formatRows="0"/>
  <mergeCells count="40">
    <mergeCell ref="B26:L26"/>
    <mergeCell ref="B24:L24"/>
    <mergeCell ref="B22:L22"/>
    <mergeCell ref="B23:K23"/>
    <mergeCell ref="E19:L19"/>
    <mergeCell ref="C16:D16"/>
    <mergeCell ref="E16:L16"/>
    <mergeCell ref="C17:D17"/>
    <mergeCell ref="E17:L17"/>
    <mergeCell ref="B21:L21"/>
    <mergeCell ref="C19:D19"/>
    <mergeCell ref="C18:D18"/>
    <mergeCell ref="E18:L18"/>
    <mergeCell ref="B13:L13"/>
    <mergeCell ref="B14:L14"/>
    <mergeCell ref="B15:L15"/>
    <mergeCell ref="B12:L12"/>
    <mergeCell ref="K3:L3"/>
    <mergeCell ref="E3:F3"/>
    <mergeCell ref="G3:H3"/>
    <mergeCell ref="C3:D3"/>
    <mergeCell ref="K2:L2"/>
    <mergeCell ref="I2:J2"/>
    <mergeCell ref="C2:D2"/>
    <mergeCell ref="E2:F2"/>
    <mergeCell ref="G2:H2"/>
    <mergeCell ref="C1:D1"/>
    <mergeCell ref="E1:F1"/>
    <mergeCell ref="G1:H1"/>
    <mergeCell ref="B5:J5"/>
    <mergeCell ref="A1:B3"/>
    <mergeCell ref="I3:J3"/>
    <mergeCell ref="B11:L11"/>
    <mergeCell ref="B28:E28"/>
    <mergeCell ref="B29:E29"/>
    <mergeCell ref="B6:L6"/>
    <mergeCell ref="B7:L7"/>
    <mergeCell ref="B9:L9"/>
    <mergeCell ref="I1:J1"/>
    <mergeCell ref="K1:L1"/>
  </mergeCells>
  <phoneticPr fontId="8" type="noConversion"/>
  <hyperlinks>
    <hyperlink ref="C2:D2" location="JUMP_b_Guidelines_Top" display="Top of sheet" xr:uid="{00000000-0004-0000-0000-000000000000}"/>
    <hyperlink ref="I1:J1" location="JUMP_I_Top" display="JUMP_I_Top" xr:uid="{00000000-0004-0000-0000-000001000000}"/>
  </hyperlinks>
  <pageMargins left="0.78740157480314965" right="0.78740157480314965" top="0.78740157480314965" bottom="0.78740157480314965" header="0.39370078740157483" footer="0.39370078740157483"/>
  <pageSetup paperSize="9" scale="63" fitToHeight="0" orientation="portrait" r:id="rId1"/>
  <headerFooter alignWithMargins="0">
    <oddHeader>&amp;L&amp;F, &amp;A&amp;C&amp;"Calibri"&amp;10&amp;K000000 PUBLIC&amp;1#_x000D_&amp;R&amp;D, &amp;T</oddHeader>
    <oddFooter>&amp;C&amp;P / &amp;N_x000D_&amp;1#&amp;"Calibri"&amp;10&amp;K000000 PUBLIC</oddFooter>
  </headerFooter>
  <rowBreaks count="1" manualBreakCount="1">
    <brk id="1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4"/>
  <sheetViews>
    <sheetView tabSelected="1" zoomScaleNormal="100" workbookViewId="0">
      <pane ySplit="4" topLeftCell="A5" activePane="bottomLeft" state="frozen"/>
      <selection sqref="B2:D4"/>
      <selection pane="bottomLeft" activeCell="J77" sqref="J77"/>
    </sheetView>
  </sheetViews>
  <sheetFormatPr defaultColWidth="11.453125" defaultRowHeight="12.5" x14ac:dyDescent="0.25"/>
  <cols>
    <col min="1" max="1" width="2.6328125" style="167" hidden="1" customWidth="1"/>
    <col min="2" max="2" width="2.6328125" style="167" customWidth="1"/>
    <col min="3" max="3" width="4.6328125" style="168" customWidth="1"/>
    <col min="4" max="4" width="4.6328125" style="169" customWidth="1"/>
    <col min="5" max="14" width="12.6328125" style="167" customWidth="1"/>
    <col min="15" max="15" width="7.6328125" style="167" customWidth="1"/>
    <col min="16" max="16" width="39" style="167" hidden="1" customWidth="1"/>
    <col min="17" max="17" width="12.6328125" style="167" hidden="1" customWidth="1"/>
    <col min="18" max="16384" width="11.453125" style="190"/>
  </cols>
  <sheetData>
    <row r="1" spans="1:23" ht="13" hidden="1" thickBot="1" x14ac:dyDescent="0.3">
      <c r="A1" s="12" t="s">
        <v>26</v>
      </c>
      <c r="B1" s="111"/>
      <c r="C1" s="100"/>
      <c r="D1" s="112"/>
      <c r="E1" s="99"/>
      <c r="F1" s="99"/>
      <c r="G1" s="101"/>
      <c r="H1" s="101"/>
      <c r="I1" s="99"/>
      <c r="J1" s="99"/>
      <c r="K1" s="99"/>
      <c r="L1" s="99"/>
      <c r="M1" s="99"/>
      <c r="N1" s="99"/>
      <c r="O1" s="102"/>
      <c r="P1" s="12" t="s">
        <v>26</v>
      </c>
      <c r="Q1" s="12" t="s">
        <v>26</v>
      </c>
    </row>
    <row r="2" spans="1:23" ht="13.5" thickBot="1" x14ac:dyDescent="0.35">
      <c r="A2" s="12"/>
      <c r="B2" s="278"/>
      <c r="C2" s="279"/>
      <c r="D2" s="280"/>
      <c r="E2" s="241" t="str">
        <f>Translations!$B$9</f>
        <v>Navigation area:</v>
      </c>
      <c r="F2" s="242"/>
      <c r="G2" s="239"/>
      <c r="H2" s="240"/>
      <c r="I2" s="239" t="str">
        <f>Translations!$B$10</f>
        <v>Previous sheet</v>
      </c>
      <c r="J2" s="240"/>
      <c r="K2" s="239"/>
      <c r="L2" s="240"/>
      <c r="M2" s="241"/>
      <c r="N2" s="242"/>
      <c r="O2" s="118"/>
      <c r="P2" s="11"/>
      <c r="Q2" s="11"/>
    </row>
    <row r="3" spans="1:23" x14ac:dyDescent="0.25">
      <c r="A3" s="12"/>
      <c r="B3" s="281"/>
      <c r="C3" s="282"/>
      <c r="D3" s="283"/>
      <c r="E3" s="229" t="str">
        <f>Translations!$B$12</f>
        <v>Top of sheet</v>
      </c>
      <c r="F3" s="229"/>
      <c r="G3" s="229"/>
      <c r="H3" s="229"/>
      <c r="I3" s="229"/>
      <c r="J3" s="229"/>
      <c r="K3" s="229"/>
      <c r="L3" s="229"/>
      <c r="M3" s="247"/>
      <c r="N3" s="248"/>
      <c r="O3" s="94"/>
      <c r="P3" s="11"/>
      <c r="Q3" s="11"/>
    </row>
    <row r="4" spans="1:23" ht="13.5" customHeight="1" thickBot="1" x14ac:dyDescent="0.3">
      <c r="A4" s="12"/>
      <c r="B4" s="284"/>
      <c r="C4" s="285"/>
      <c r="D4" s="286"/>
      <c r="E4" s="229"/>
      <c r="F4" s="229"/>
      <c r="G4" s="229"/>
      <c r="H4" s="229"/>
      <c r="I4" s="229"/>
      <c r="J4" s="229"/>
      <c r="K4" s="229"/>
      <c r="L4" s="229"/>
      <c r="M4" s="245"/>
      <c r="N4" s="246"/>
      <c r="O4" s="94"/>
      <c r="P4" s="11"/>
      <c r="Q4" s="11"/>
    </row>
    <row r="5" spans="1:23" ht="15" customHeight="1" x14ac:dyDescent="0.25">
      <c r="A5" s="11"/>
      <c r="B5" s="113"/>
      <c r="C5" s="90"/>
      <c r="D5" s="93"/>
      <c r="E5" s="2"/>
      <c r="F5" s="3"/>
      <c r="G5" s="3"/>
      <c r="H5" s="3"/>
      <c r="I5" s="2"/>
      <c r="J5" s="2"/>
      <c r="K5" s="2"/>
      <c r="L5" s="2"/>
      <c r="M5" s="1"/>
      <c r="N5" s="1"/>
      <c r="O5" s="94"/>
      <c r="P5" s="11"/>
      <c r="Q5" s="11"/>
    </row>
    <row r="6" spans="1:23" ht="25.5" customHeight="1" x14ac:dyDescent="0.25">
      <c r="A6" s="47"/>
      <c r="B6" s="114"/>
      <c r="C6" s="296" t="str">
        <f>Translations!$B$53</f>
        <v>Tool - Unreasonable costs</v>
      </c>
      <c r="D6" s="296"/>
      <c r="E6" s="296"/>
      <c r="F6" s="296"/>
      <c r="G6" s="296"/>
      <c r="H6" s="296"/>
      <c r="I6" s="296"/>
      <c r="J6" s="296"/>
      <c r="K6" s="296"/>
      <c r="L6" s="296"/>
      <c r="M6" s="296"/>
      <c r="N6" s="296"/>
      <c r="O6" s="97"/>
      <c r="P6" s="11"/>
      <c r="Q6" s="11"/>
    </row>
    <row r="7" spans="1:23" ht="18" customHeight="1" x14ac:dyDescent="0.25">
      <c r="A7" s="47"/>
      <c r="B7" s="114"/>
      <c r="C7" s="104"/>
      <c r="D7" s="104"/>
      <c r="E7" s="104"/>
      <c r="F7" s="104"/>
      <c r="G7" s="104"/>
      <c r="H7" s="104"/>
      <c r="I7" s="104"/>
      <c r="J7" s="104"/>
      <c r="K7" s="104"/>
      <c r="L7" s="104"/>
      <c r="M7" s="104"/>
      <c r="N7" s="104"/>
      <c r="O7" s="97"/>
      <c r="P7" s="11"/>
      <c r="Q7" s="126"/>
    </row>
    <row r="8" spans="1:23" s="92" customFormat="1" ht="18" customHeight="1" x14ac:dyDescent="0.3">
      <c r="A8" s="103"/>
      <c r="B8" s="170"/>
      <c r="C8" s="89">
        <v>1</v>
      </c>
      <c r="D8" s="277" t="str">
        <f>Translations!$B$2</f>
        <v>Information about the installation</v>
      </c>
      <c r="E8" s="277"/>
      <c r="F8" s="277"/>
      <c r="G8" s="277"/>
      <c r="H8" s="277"/>
      <c r="I8" s="277"/>
      <c r="J8" s="277"/>
      <c r="K8" s="277"/>
      <c r="L8" s="277"/>
      <c r="M8" s="277"/>
      <c r="N8" s="277"/>
      <c r="O8" s="175"/>
      <c r="P8" s="171"/>
      <c r="Q8" s="126"/>
      <c r="R8" s="190"/>
      <c r="S8" s="190"/>
    </row>
    <row r="9" spans="1:23" ht="15" customHeight="1" x14ac:dyDescent="0.25">
      <c r="A9" s="47"/>
      <c r="B9" s="114"/>
      <c r="C9" s="104"/>
      <c r="D9" s="104"/>
      <c r="E9" s="104"/>
      <c r="F9" s="104"/>
      <c r="G9" s="104"/>
      <c r="H9" s="104"/>
      <c r="I9" s="104"/>
      <c r="J9" s="104"/>
      <c r="K9" s="104"/>
      <c r="L9" s="104"/>
      <c r="M9" s="104"/>
      <c r="N9" s="104"/>
      <c r="O9" s="97"/>
      <c r="P9" s="11"/>
      <c r="Q9" s="126"/>
    </row>
    <row r="10" spans="1:23" ht="25.5" customHeight="1" x14ac:dyDescent="0.3">
      <c r="A10" s="11"/>
      <c r="B10" s="113"/>
      <c r="C10" s="93"/>
      <c r="D10" s="138"/>
      <c r="E10" s="270" t="str">
        <f>Translations!$B$100</f>
        <v>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v>
      </c>
      <c r="F10" s="270"/>
      <c r="G10" s="270"/>
      <c r="H10" s="270"/>
      <c r="I10" s="270"/>
      <c r="J10" s="270"/>
      <c r="K10" s="270"/>
      <c r="L10" s="270"/>
      <c r="M10" s="270"/>
      <c r="N10" s="270"/>
      <c r="O10" s="175"/>
      <c r="P10" s="126"/>
      <c r="Q10" s="126"/>
    </row>
    <row r="11" spans="1:23" ht="5.15" customHeight="1" thickBot="1" x14ac:dyDescent="0.35">
      <c r="A11" s="11"/>
      <c r="B11" s="113"/>
      <c r="C11" s="93"/>
      <c r="D11" s="138"/>
      <c r="E11" s="63"/>
      <c r="F11" s="63"/>
      <c r="G11" s="63"/>
      <c r="H11" s="63"/>
      <c r="I11" s="63"/>
      <c r="J11" s="63"/>
      <c r="K11" s="63"/>
      <c r="L11" s="63"/>
      <c r="M11" s="63"/>
      <c r="N11" s="63"/>
      <c r="O11" s="175"/>
      <c r="P11" s="126"/>
      <c r="Q11" s="126"/>
    </row>
    <row r="12" spans="1:23" ht="12.75" customHeight="1" x14ac:dyDescent="0.25">
      <c r="A12" s="11"/>
      <c r="B12" s="113"/>
      <c r="C12" s="93"/>
      <c r="D12" s="105"/>
      <c r="E12" s="294" t="str">
        <f>Translations!$B$47</f>
        <v>Installation with low emissions?</v>
      </c>
      <c r="F12" s="294"/>
      <c r="G12" s="294"/>
      <c r="H12" s="294"/>
      <c r="I12" s="295"/>
      <c r="J12" s="191"/>
      <c r="K12" s="138"/>
      <c r="L12" s="138"/>
      <c r="M12" s="138"/>
      <c r="N12" s="138"/>
      <c r="O12" s="95"/>
      <c r="P12" s="126"/>
      <c r="Q12" s="207" t="b">
        <v>1</v>
      </c>
    </row>
    <row r="13" spans="1:23" ht="15" customHeight="1" thickBot="1" x14ac:dyDescent="0.3">
      <c r="A13" s="47"/>
      <c r="B13" s="114"/>
      <c r="C13" s="104"/>
      <c r="D13" s="104"/>
      <c r="E13" s="104"/>
      <c r="F13" s="104"/>
      <c r="G13" s="104"/>
      <c r="H13" s="104"/>
      <c r="I13" s="104"/>
      <c r="J13" s="104"/>
      <c r="K13" s="104"/>
      <c r="L13" s="104"/>
      <c r="M13" s="104"/>
      <c r="N13" s="104"/>
      <c r="O13" s="97"/>
      <c r="P13" s="11"/>
      <c r="Q13" s="208" t="b">
        <v>0</v>
      </c>
    </row>
    <row r="14" spans="1:23" s="92" customFormat="1" ht="18" customHeight="1" x14ac:dyDescent="0.3">
      <c r="A14" s="103"/>
      <c r="B14" s="170"/>
      <c r="C14" s="89">
        <v>2</v>
      </c>
      <c r="D14" s="277" t="str">
        <f>Translations!$B$3</f>
        <v>Tools - Unreasonable costs</v>
      </c>
      <c r="E14" s="277"/>
      <c r="F14" s="277"/>
      <c r="G14" s="277"/>
      <c r="H14" s="277"/>
      <c r="I14" s="277"/>
      <c r="J14" s="277"/>
      <c r="K14" s="277"/>
      <c r="L14" s="277"/>
      <c r="M14" s="277"/>
      <c r="N14" s="277"/>
      <c r="O14" s="175"/>
      <c r="P14" s="171"/>
      <c r="Q14" s="171"/>
      <c r="R14" s="190"/>
      <c r="S14" s="190"/>
    </row>
    <row r="15" spans="1:23" ht="12.75" customHeight="1" thickBot="1" x14ac:dyDescent="0.3">
      <c r="A15" s="106"/>
      <c r="B15" s="114"/>
      <c r="C15" s="84"/>
      <c r="D15" s="8"/>
      <c r="E15" s="85"/>
      <c r="F15" s="7"/>
      <c r="G15" s="9"/>
      <c r="H15" s="9"/>
      <c r="I15" s="9"/>
      <c r="J15" s="9"/>
      <c r="K15" s="9"/>
      <c r="L15" s="9"/>
      <c r="M15" s="9"/>
      <c r="N15" s="9"/>
      <c r="O15" s="96"/>
      <c r="P15" s="79"/>
      <c r="Q15" s="5"/>
      <c r="R15" s="128"/>
      <c r="S15" s="128"/>
      <c r="T15" s="128"/>
      <c r="U15" s="128"/>
      <c r="V15" s="128"/>
      <c r="W15" s="128"/>
    </row>
    <row r="16" spans="1:23" s="127" customFormat="1" ht="12.75" customHeight="1" thickBot="1" x14ac:dyDescent="0.3">
      <c r="A16" s="47"/>
      <c r="B16" s="114"/>
      <c r="C16" s="6"/>
      <c r="D16" s="6"/>
      <c r="E16" s="6"/>
      <c r="F16" s="6"/>
      <c r="G16" s="6"/>
      <c r="H16" s="6"/>
      <c r="I16" s="6"/>
      <c r="J16" s="6"/>
      <c r="K16" s="6"/>
      <c r="L16" s="6"/>
      <c r="M16" s="6"/>
      <c r="N16" s="6"/>
      <c r="O16" s="97"/>
      <c r="P16" s="47"/>
      <c r="Q16" s="47"/>
    </row>
    <row r="17" spans="1:17" s="127" customFormat="1" ht="15.75" customHeight="1" thickBot="1" x14ac:dyDescent="0.3">
      <c r="A17" s="47"/>
      <c r="B17" s="114"/>
      <c r="C17" s="86">
        <v>1</v>
      </c>
      <c r="D17" s="6"/>
      <c r="E17" s="273" t="str">
        <f>Translations!$B$54</f>
        <v>This is an optional tool for calculating whether costs can be considered as unreasonable.</v>
      </c>
      <c r="F17" s="273"/>
      <c r="G17" s="273"/>
      <c r="H17" s="273"/>
      <c r="I17" s="273"/>
      <c r="J17" s="273"/>
      <c r="K17" s="273"/>
      <c r="L17" s="273"/>
      <c r="M17" s="273"/>
      <c r="N17" s="273"/>
      <c r="O17" s="97"/>
      <c r="P17" s="47"/>
      <c r="Q17" s="47"/>
    </row>
    <row r="18" spans="1:17" s="127" customFormat="1" ht="5.15" customHeight="1" x14ac:dyDescent="0.25">
      <c r="A18" s="47"/>
      <c r="B18" s="114"/>
      <c r="C18" s="166"/>
      <c r="D18" s="6"/>
      <c r="E18" s="145"/>
      <c r="F18" s="145"/>
      <c r="G18" s="145"/>
      <c r="H18" s="145"/>
      <c r="I18" s="145"/>
      <c r="J18" s="145"/>
      <c r="K18" s="145"/>
      <c r="L18" s="145"/>
      <c r="M18" s="145"/>
      <c r="N18" s="145"/>
      <c r="O18" s="97"/>
      <c r="P18" s="47"/>
      <c r="Q18" s="47"/>
    </row>
    <row r="19" spans="1:17" s="127" customFormat="1" ht="12.75" customHeight="1" x14ac:dyDescent="0.25">
      <c r="A19" s="47"/>
      <c r="B19" s="114"/>
      <c r="C19" s="93"/>
      <c r="D19" s="48" t="s">
        <v>1</v>
      </c>
      <c r="E19" s="271" t="str">
        <f>Translations!$B$55</f>
        <v>Direct impact on accuracy?</v>
      </c>
      <c r="F19" s="271"/>
      <c r="G19" s="271"/>
      <c r="H19" s="271"/>
      <c r="I19" s="272"/>
      <c r="J19" s="191"/>
      <c r="K19" s="146"/>
      <c r="L19" s="146"/>
      <c r="M19" s="146"/>
      <c r="N19" s="146"/>
      <c r="O19" s="97"/>
      <c r="P19" s="47"/>
      <c r="Q19" s="47"/>
    </row>
    <row r="20" spans="1:17" s="127" customFormat="1" ht="25.5" customHeight="1" x14ac:dyDescent="0.25">
      <c r="A20" s="47"/>
      <c r="B20" s="114"/>
      <c r="C20" s="93"/>
      <c r="D20" s="6"/>
      <c r="E20" s="270" t="str">
        <f>Translations!$B$56</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v>
      </c>
      <c r="F20" s="270"/>
      <c r="G20" s="270"/>
      <c r="H20" s="270"/>
      <c r="I20" s="270"/>
      <c r="J20" s="270"/>
      <c r="K20" s="270"/>
      <c r="L20" s="270"/>
      <c r="M20" s="270"/>
      <c r="N20" s="270"/>
      <c r="O20" s="97"/>
      <c r="P20" s="47"/>
      <c r="Q20" s="47"/>
    </row>
    <row r="21" spans="1:17" s="127" customFormat="1" ht="5.15" customHeight="1" x14ac:dyDescent="0.25">
      <c r="A21" s="47"/>
      <c r="B21" s="114"/>
      <c r="C21" s="93"/>
      <c r="D21" s="6"/>
      <c r="E21" s="63"/>
      <c r="F21" s="63"/>
      <c r="G21" s="63"/>
      <c r="H21" s="63"/>
      <c r="I21" s="63"/>
      <c r="J21" s="63"/>
      <c r="K21" s="63"/>
      <c r="L21" s="63"/>
      <c r="M21" s="63"/>
      <c r="N21" s="63"/>
      <c r="O21" s="97"/>
      <c r="P21" s="47"/>
      <c r="Q21" s="47"/>
    </row>
    <row r="22" spans="1:17" s="127" customFormat="1" ht="12.75" customHeight="1" x14ac:dyDescent="0.25">
      <c r="A22" s="47"/>
      <c r="B22" s="114"/>
      <c r="C22" s="93"/>
      <c r="D22" s="6"/>
      <c r="E22" s="274" t="str">
        <f>Translations!$B$57</f>
        <v>Uncertainty currently achieved:</v>
      </c>
      <c r="F22" s="274"/>
      <c r="G22" s="274"/>
      <c r="H22" s="274"/>
      <c r="I22" s="275"/>
      <c r="J22" s="173"/>
      <c r="K22" s="217" t="str">
        <f>IF(J22&lt;0,EUconst_ERR_Inconsistent,"")</f>
        <v/>
      </c>
      <c r="L22" s="145"/>
      <c r="M22" s="145"/>
      <c r="N22" s="145"/>
      <c r="O22" s="97"/>
      <c r="P22" s="47"/>
      <c r="Q22" s="148" t="b">
        <f>AND(J19&lt;&gt;"",J19=FALSE)</f>
        <v>0</v>
      </c>
    </row>
    <row r="23" spans="1:17" s="127" customFormat="1" ht="12.75" customHeight="1" x14ac:dyDescent="0.25">
      <c r="A23" s="47"/>
      <c r="B23" s="114"/>
      <c r="C23" s="93"/>
      <c r="D23" s="6"/>
      <c r="E23" s="274" t="str">
        <f>Translations!$B$58</f>
        <v>Uncertainty related to the tier required:</v>
      </c>
      <c r="F23" s="274"/>
      <c r="G23" s="274"/>
      <c r="H23" s="274"/>
      <c r="I23" s="275"/>
      <c r="J23" s="173"/>
      <c r="K23" s="145"/>
      <c r="L23" s="145"/>
      <c r="M23" s="145"/>
      <c r="N23" s="145"/>
      <c r="O23" s="97"/>
      <c r="P23" s="47"/>
      <c r="Q23" s="148" t="b">
        <f>Q22</f>
        <v>0</v>
      </c>
    </row>
    <row r="24" spans="1:17" s="127" customFormat="1" ht="5.15" customHeight="1" x14ac:dyDescent="0.25">
      <c r="A24" s="47"/>
      <c r="B24" s="114"/>
      <c r="C24" s="93"/>
      <c r="D24" s="6"/>
      <c r="E24" s="147"/>
      <c r="F24" s="147"/>
      <c r="G24" s="147"/>
      <c r="H24" s="147"/>
      <c r="I24" s="147"/>
      <c r="J24" s="145"/>
      <c r="K24" s="145"/>
      <c r="L24" s="145"/>
      <c r="M24" s="145"/>
      <c r="N24" s="145"/>
      <c r="O24" s="97"/>
      <c r="P24" s="47"/>
      <c r="Q24" s="47"/>
    </row>
    <row r="25" spans="1:17" s="127" customFormat="1" ht="12.75" customHeight="1" x14ac:dyDescent="0.25">
      <c r="A25" s="47"/>
      <c r="B25" s="114"/>
      <c r="C25" s="93"/>
      <c r="D25" s="48" t="s">
        <v>2</v>
      </c>
      <c r="E25" s="276" t="str">
        <f>Translations!$B$59</f>
        <v>Types of costs</v>
      </c>
      <c r="F25" s="276"/>
      <c r="G25" s="276"/>
      <c r="H25" s="276"/>
      <c r="I25" s="276"/>
      <c r="J25" s="276"/>
      <c r="K25" s="276"/>
      <c r="L25" s="276"/>
      <c r="M25" s="276"/>
      <c r="N25" s="276"/>
      <c r="O25" s="97"/>
      <c r="P25" s="47"/>
      <c r="Q25" s="47"/>
    </row>
    <row r="26" spans="1:17" s="127" customFormat="1" ht="12.75" customHeight="1" x14ac:dyDescent="0.25">
      <c r="A26" s="47"/>
      <c r="B26" s="114"/>
      <c r="C26" s="93"/>
      <c r="D26" s="6"/>
      <c r="E26" s="287" t="str">
        <f>Translations!$B$60</f>
        <v xml:space="preserve">Please note that for the assessment of unreasonable costs only 'additional costs' are relevant. </v>
      </c>
      <c r="F26" s="287"/>
      <c r="G26" s="287"/>
      <c r="H26" s="287"/>
      <c r="I26" s="287"/>
      <c r="J26" s="287"/>
      <c r="K26" s="287"/>
      <c r="L26" s="287"/>
      <c r="M26" s="287"/>
      <c r="N26" s="287"/>
      <c r="O26" s="97"/>
      <c r="P26" s="47"/>
      <c r="Q26" s="47"/>
    </row>
    <row r="27" spans="1:17" s="127" customFormat="1" ht="12.75" customHeight="1" x14ac:dyDescent="0.25">
      <c r="A27" s="47"/>
      <c r="B27" s="114"/>
      <c r="C27" s="93"/>
      <c r="D27" s="6"/>
      <c r="E27" s="56" t="s">
        <v>59</v>
      </c>
      <c r="F27" s="270" t="str">
        <f>Translations!$B$94</f>
        <v>i.e. the difference between the current costs and the cost of a more accurate or reliable piece of equipment, OR</v>
      </c>
      <c r="G27" s="270"/>
      <c r="H27" s="270"/>
      <c r="I27" s="270"/>
      <c r="J27" s="270"/>
      <c r="K27" s="270"/>
      <c r="L27" s="270"/>
      <c r="M27" s="270"/>
      <c r="N27" s="270"/>
      <c r="O27" s="97"/>
      <c r="P27" s="47"/>
      <c r="Q27" s="47"/>
    </row>
    <row r="28" spans="1:17" s="127" customFormat="1" ht="25.5" customHeight="1" x14ac:dyDescent="0.25">
      <c r="A28" s="47"/>
      <c r="B28" s="114"/>
      <c r="C28" s="93"/>
      <c r="D28" s="6"/>
      <c r="E28" s="56" t="s">
        <v>59</v>
      </c>
      <c r="F28" s="270"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8" s="270"/>
      <c r="H28" s="270"/>
      <c r="I28" s="270"/>
      <c r="J28" s="270"/>
      <c r="K28" s="270"/>
      <c r="L28" s="270"/>
      <c r="M28" s="270"/>
      <c r="N28" s="270"/>
      <c r="O28" s="97"/>
      <c r="P28" s="47"/>
      <c r="Q28" s="47"/>
    </row>
    <row r="29" spans="1:17" s="127" customFormat="1" ht="12.75" customHeight="1" x14ac:dyDescent="0.25">
      <c r="A29" s="47"/>
      <c r="B29" s="114"/>
      <c r="C29" s="93"/>
      <c r="D29" s="6"/>
      <c r="E29" s="270" t="str">
        <f>Translations!$B$61</f>
        <v>To assess e.g. the incurrence of unreasonable costs related to the frequency of analyses only the costs for additional analyses are relevant here.</v>
      </c>
      <c r="F29" s="270"/>
      <c r="G29" s="270"/>
      <c r="H29" s="270"/>
      <c r="I29" s="270"/>
      <c r="J29" s="270"/>
      <c r="K29" s="270"/>
      <c r="L29" s="270"/>
      <c r="M29" s="270"/>
      <c r="N29" s="270"/>
      <c r="O29" s="97"/>
      <c r="P29" s="47"/>
      <c r="Q29" s="47"/>
    </row>
    <row r="30" spans="1:17" s="127" customFormat="1" ht="12.75" customHeight="1" x14ac:dyDescent="0.25">
      <c r="A30" s="47"/>
      <c r="B30" s="114"/>
      <c r="C30" s="93"/>
      <c r="D30" s="6"/>
      <c r="E30" s="270" t="str">
        <f>Translations!$B$62</f>
        <v>In order to only consider "additional" costs you may:</v>
      </c>
      <c r="F30" s="270"/>
      <c r="G30" s="270"/>
      <c r="H30" s="270"/>
      <c r="I30" s="270"/>
      <c r="J30" s="270"/>
      <c r="K30" s="270"/>
      <c r="L30" s="270"/>
      <c r="M30" s="270"/>
      <c r="N30" s="270"/>
      <c r="O30" s="97"/>
      <c r="P30" s="47"/>
      <c r="Q30" s="47"/>
    </row>
    <row r="31" spans="1:17" s="127" customFormat="1" ht="12.75" customHeight="1" x14ac:dyDescent="0.25">
      <c r="A31" s="47"/>
      <c r="B31" s="114"/>
      <c r="C31" s="93"/>
      <c r="D31" s="6"/>
      <c r="E31" s="56" t="s">
        <v>59</v>
      </c>
      <c r="F31" s="270" t="str">
        <f>Translations!$B$63</f>
        <v>enter current costs or costs of the reference system under i. and costs related to new equipment or measures under ii.</v>
      </c>
      <c r="G31" s="270"/>
      <c r="H31" s="270"/>
      <c r="I31" s="270"/>
      <c r="J31" s="270"/>
      <c r="K31" s="270"/>
      <c r="L31" s="270"/>
      <c r="M31" s="270"/>
      <c r="N31" s="270"/>
      <c r="O31" s="97"/>
      <c r="P31" s="47"/>
      <c r="Q31" s="47"/>
    </row>
    <row r="32" spans="1:17" s="127" customFormat="1" ht="12.75" customHeight="1" x14ac:dyDescent="0.25">
      <c r="A32" s="47"/>
      <c r="B32" s="114"/>
      <c r="C32" s="93"/>
      <c r="D32" s="6"/>
      <c r="E32" s="56" t="s">
        <v>59</v>
      </c>
      <c r="F32" s="270" t="str">
        <f>Translations!$B$64</f>
        <v>only enter the additional costs under ii.</v>
      </c>
      <c r="G32" s="270"/>
      <c r="H32" s="270"/>
      <c r="I32" s="270"/>
      <c r="J32" s="270"/>
      <c r="K32" s="270"/>
      <c r="L32" s="270"/>
      <c r="M32" s="270"/>
      <c r="N32" s="270"/>
      <c r="O32" s="97"/>
      <c r="P32" s="47"/>
      <c r="Q32" s="47"/>
    </row>
    <row r="33" spans="1:18" s="127" customFormat="1" ht="5.15" customHeight="1" x14ac:dyDescent="0.25">
      <c r="A33" s="47"/>
      <c r="B33" s="114"/>
      <c r="C33" s="93"/>
      <c r="D33" s="6"/>
      <c r="E33" s="154"/>
      <c r="F33" s="145"/>
      <c r="G33" s="145"/>
      <c r="H33" s="145"/>
      <c r="I33" s="145"/>
      <c r="J33" s="145"/>
      <c r="K33" s="145"/>
      <c r="L33" s="145"/>
      <c r="M33" s="6"/>
      <c r="N33" s="145"/>
      <c r="O33" s="97"/>
      <c r="P33" s="47"/>
      <c r="Q33" s="47"/>
    </row>
    <row r="34" spans="1:18" s="127" customFormat="1" ht="25.5" customHeight="1" x14ac:dyDescent="0.25">
      <c r="A34" s="115"/>
      <c r="B34" s="114"/>
      <c r="C34" s="6"/>
      <c r="D34" s="6"/>
      <c r="E34" s="54" t="str">
        <f>Translations!$B$70</f>
        <v>Brief description</v>
      </c>
      <c r="F34" s="267" t="str">
        <f>Translations!$B$71</f>
        <v>Please enter here a brief description. This description should also include information on e.g. the depreciation period of investments costs, the number of analyses per year the costs are related to, etc.</v>
      </c>
      <c r="G34" s="267"/>
      <c r="H34" s="267"/>
      <c r="I34" s="267"/>
      <c r="J34" s="267"/>
      <c r="K34" s="267"/>
      <c r="L34" s="267"/>
      <c r="M34" s="267"/>
      <c r="N34" s="267"/>
      <c r="O34" s="149"/>
      <c r="P34" s="83"/>
      <c r="Q34" s="150"/>
    </row>
    <row r="35" spans="1:18" s="127" customFormat="1" ht="12.75" customHeight="1" x14ac:dyDescent="0.25">
      <c r="A35" s="115"/>
      <c r="B35" s="114"/>
      <c r="C35" s="6"/>
      <c r="D35" s="6"/>
      <c r="E35" s="264" t="str">
        <f>Translations!$B$65</f>
        <v>Type of costs</v>
      </c>
      <c r="F35" s="267" t="str">
        <f>Translations!$B$66</f>
        <v>It can be distinguished between:</v>
      </c>
      <c r="G35" s="267"/>
      <c r="H35" s="267"/>
      <c r="I35" s="267"/>
      <c r="J35" s="267"/>
      <c r="K35" s="267"/>
      <c r="L35" s="267"/>
      <c r="M35" s="267"/>
      <c r="N35" s="267"/>
      <c r="O35" s="149"/>
      <c r="P35" s="83"/>
      <c r="Q35" s="150"/>
    </row>
    <row r="36" spans="1:18" s="127" customFormat="1" ht="12.75" customHeight="1" x14ac:dyDescent="0.25">
      <c r="A36" s="115"/>
      <c r="B36" s="114"/>
      <c r="C36" s="6"/>
      <c r="D36" s="6"/>
      <c r="E36" s="265"/>
      <c r="F36" s="56" t="s">
        <v>59</v>
      </c>
      <c r="G36" s="266" t="str">
        <f>Translations!$B$67</f>
        <v>Investment costs: These are the investment costs of e.g. a new measurement equipment or a sampling system.</v>
      </c>
      <c r="H36" s="266"/>
      <c r="I36" s="266"/>
      <c r="J36" s="266"/>
      <c r="K36" s="266"/>
      <c r="L36" s="266"/>
      <c r="M36" s="266"/>
      <c r="N36" s="266"/>
      <c r="O36" s="149"/>
      <c r="P36" s="83"/>
      <c r="Q36" s="150"/>
    </row>
    <row r="37" spans="1:18" s="127" customFormat="1" ht="38.9" customHeight="1" x14ac:dyDescent="0.25">
      <c r="A37" s="115"/>
      <c r="B37" s="114"/>
      <c r="C37" s="6"/>
      <c r="D37" s="6"/>
      <c r="E37" s="265"/>
      <c r="F37" s="56" t="s">
        <v>59</v>
      </c>
      <c r="G37" s="266"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7" s="266"/>
      <c r="I37" s="266"/>
      <c r="J37" s="266"/>
      <c r="K37" s="266"/>
      <c r="L37" s="266"/>
      <c r="M37" s="266"/>
      <c r="N37" s="266"/>
      <c r="O37" s="155"/>
      <c r="P37" s="83"/>
      <c r="Q37" s="150"/>
    </row>
    <row r="38" spans="1:18" s="127" customFormat="1" ht="12.75" customHeight="1" x14ac:dyDescent="0.25">
      <c r="A38" s="115"/>
      <c r="B38" s="114"/>
      <c r="C38" s="6"/>
      <c r="D38" s="6"/>
      <c r="E38" s="265"/>
      <c r="F38" s="56" t="s">
        <v>59</v>
      </c>
      <c r="G38" s="266" t="str">
        <f>Translations!$B$93</f>
        <v>Interest rate: This is the interest rate associated with the investment entered as %. Entries here are optional.</v>
      </c>
      <c r="H38" s="266"/>
      <c r="I38" s="266"/>
      <c r="J38" s="266"/>
      <c r="K38" s="266"/>
      <c r="L38" s="266"/>
      <c r="M38" s="266"/>
      <c r="N38" s="266"/>
      <c r="O38" s="155"/>
      <c r="P38" s="83"/>
      <c r="Q38" s="150"/>
    </row>
    <row r="39" spans="1:18" s="127" customFormat="1" ht="12.75" customHeight="1" x14ac:dyDescent="0.25">
      <c r="A39" s="115"/>
      <c r="B39" s="114"/>
      <c r="C39" s="6"/>
      <c r="D39" s="6"/>
      <c r="E39" s="265"/>
      <c r="F39" s="56" t="s">
        <v>59</v>
      </c>
      <c r="G39" s="266" t="str">
        <f>Translations!$B$68</f>
        <v>O&amp;M costs: These are the operating &amp; maintenance costs of e.g. the measurement equipment.</v>
      </c>
      <c r="H39" s="266"/>
      <c r="I39" s="266"/>
      <c r="J39" s="266"/>
      <c r="K39" s="266"/>
      <c r="L39" s="266"/>
      <c r="M39" s="266"/>
      <c r="N39" s="266"/>
      <c r="O39" s="149"/>
      <c r="P39" s="83"/>
      <c r="Q39" s="150"/>
    </row>
    <row r="40" spans="1:18" s="127" customFormat="1" ht="38.9" customHeight="1" x14ac:dyDescent="0.25">
      <c r="A40" s="115"/>
      <c r="B40" s="114"/>
      <c r="C40" s="6"/>
      <c r="D40" s="6"/>
      <c r="E40" s="265"/>
      <c r="F40" s="56"/>
      <c r="G40" s="266"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40" s="266"/>
      <c r="I40" s="266"/>
      <c r="J40" s="266"/>
      <c r="K40" s="266"/>
      <c r="L40" s="266"/>
      <c r="M40" s="266"/>
      <c r="N40" s="266"/>
      <c r="O40" s="149"/>
      <c r="P40" s="83"/>
      <c r="Q40" s="150"/>
    </row>
    <row r="41" spans="1:18" s="127" customFormat="1" ht="12.75" customHeight="1" x14ac:dyDescent="0.25">
      <c r="A41" s="115"/>
      <c r="B41" s="114"/>
      <c r="C41" s="6"/>
      <c r="D41" s="6"/>
      <c r="E41" s="265"/>
      <c r="F41" s="56" t="s">
        <v>59</v>
      </c>
      <c r="G41" s="266" t="str">
        <f>Translations!$B$69</f>
        <v>Any other costs: These are any other relevant annual costs, e.g. the cost of analyses.</v>
      </c>
      <c r="H41" s="266"/>
      <c r="I41" s="266"/>
      <c r="J41" s="266"/>
      <c r="K41" s="266"/>
      <c r="L41" s="266"/>
      <c r="M41" s="266"/>
      <c r="N41" s="266"/>
      <c r="O41" s="149"/>
      <c r="P41" s="83"/>
      <c r="Q41" s="150"/>
    </row>
    <row r="42" spans="1:18" s="127" customFormat="1" ht="50.15" customHeight="1" x14ac:dyDescent="0.25">
      <c r="A42" s="186"/>
      <c r="B42" s="114"/>
      <c r="C42" s="6"/>
      <c r="D42" s="6"/>
      <c r="E42" s="55"/>
      <c r="F42" s="56"/>
      <c r="G42" s="266"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42" s="266"/>
      <c r="I42" s="266"/>
      <c r="J42" s="266"/>
      <c r="K42" s="266"/>
      <c r="L42" s="266"/>
      <c r="M42" s="266"/>
      <c r="N42" s="266"/>
      <c r="O42" s="149"/>
      <c r="P42" s="83"/>
      <c r="Q42" s="197"/>
      <c r="R42" s="198"/>
    </row>
    <row r="43" spans="1:18" s="127" customFormat="1" ht="5.15" customHeight="1" x14ac:dyDescent="0.25">
      <c r="A43" s="47"/>
      <c r="B43" s="114"/>
      <c r="C43" s="93"/>
      <c r="D43" s="6"/>
      <c r="E43" s="145"/>
      <c r="F43" s="145"/>
      <c r="G43" s="145"/>
      <c r="H43" s="145"/>
      <c r="I43" s="145"/>
      <c r="J43" s="145"/>
      <c r="K43" s="145"/>
      <c r="L43" s="145"/>
      <c r="M43" s="6"/>
      <c r="N43" s="145"/>
      <c r="O43" s="97"/>
      <c r="P43" s="47"/>
      <c r="Q43" s="47"/>
    </row>
    <row r="44" spans="1:18" s="127" customFormat="1" x14ac:dyDescent="0.25">
      <c r="A44" s="47"/>
      <c r="B44" s="114"/>
      <c r="C44" s="93"/>
      <c r="D44" s="6"/>
      <c r="E44" s="41" t="str">
        <f>Translations!$B$72</f>
        <v>i. Current or reference costs</v>
      </c>
      <c r="F44" s="145"/>
      <c r="G44" s="145"/>
      <c r="H44" s="145"/>
      <c r="I44" s="145"/>
      <c r="J44" s="145"/>
      <c r="K44" s="145"/>
      <c r="L44" s="145"/>
      <c r="M44" s="6"/>
      <c r="N44" s="145"/>
      <c r="O44" s="97"/>
      <c r="P44" s="47"/>
      <c r="Q44" s="47"/>
    </row>
    <row r="45" spans="1:18" s="127" customFormat="1" ht="12.75" customHeight="1" thickBot="1" x14ac:dyDescent="0.3">
      <c r="A45" s="47"/>
      <c r="B45" s="114"/>
      <c r="C45" s="93"/>
      <c r="D45" s="6"/>
      <c r="E45" s="270" t="str">
        <f>Translations!$B$73</f>
        <v>Please enter here the costs related to your current methodology or equipment OR, when comparing two or more options, the costs related to the reference.</v>
      </c>
      <c r="F45" s="270"/>
      <c r="G45" s="270"/>
      <c r="H45" s="270"/>
      <c r="I45" s="270"/>
      <c r="J45" s="270"/>
      <c r="K45" s="270"/>
      <c r="L45" s="270"/>
      <c r="M45" s="270"/>
      <c r="N45" s="270"/>
      <c r="O45" s="97"/>
      <c r="P45" s="47"/>
      <c r="Q45" s="47"/>
    </row>
    <row r="46" spans="1:18" s="127" customFormat="1" ht="12.75" customHeight="1" x14ac:dyDescent="0.25">
      <c r="A46" s="47"/>
      <c r="B46" s="114"/>
      <c r="C46" s="93"/>
      <c r="D46" s="6"/>
      <c r="E46" s="302" t="str">
        <f>Translations!$B$70</f>
        <v>Brief description</v>
      </c>
      <c r="F46" s="309"/>
      <c r="G46" s="309"/>
      <c r="H46" s="306" t="str">
        <f>Translations!$B$86</f>
        <v>Investment costs</v>
      </c>
      <c r="I46" s="307"/>
      <c r="J46" s="308"/>
      <c r="K46" s="302" t="str">
        <f>Translations!$B$87</f>
        <v>O&amp;M costs [£/year]</v>
      </c>
      <c r="L46" s="303"/>
      <c r="M46" s="268" t="str">
        <f>Translations!$B$88</f>
        <v>Other costs [£/year]</v>
      </c>
      <c r="N46" s="268" t="str">
        <f>Translations!$B$74</f>
        <v>Annual costs [£]</v>
      </c>
      <c r="O46" s="97"/>
      <c r="P46" s="47"/>
      <c r="Q46" s="47"/>
    </row>
    <row r="47" spans="1:18" s="193" customFormat="1" ht="25.5" customHeight="1" thickBot="1" x14ac:dyDescent="0.3">
      <c r="A47" s="151"/>
      <c r="B47" s="152"/>
      <c r="C47" s="139"/>
      <c r="D47" s="192"/>
      <c r="E47" s="304"/>
      <c r="F47" s="310"/>
      <c r="G47" s="310"/>
      <c r="H47" s="185" t="str">
        <f>Translations!$B$89</f>
        <v>Investment costs [£]</v>
      </c>
      <c r="I47" s="202" t="str">
        <f>Translations!$B$90</f>
        <v>depreciation period [years]</v>
      </c>
      <c r="J47" s="203" t="str">
        <f>Translations!$B$96</f>
        <v>interest rate [%]</v>
      </c>
      <c r="K47" s="304"/>
      <c r="L47" s="305"/>
      <c r="M47" s="301"/>
      <c r="N47" s="269"/>
      <c r="O47" s="98"/>
      <c r="P47" s="151"/>
      <c r="Q47" s="151"/>
    </row>
    <row r="48" spans="1:18" s="127" customFormat="1" ht="15" customHeight="1" x14ac:dyDescent="0.25">
      <c r="A48" s="47"/>
      <c r="B48" s="114"/>
      <c r="C48" s="93"/>
      <c r="D48" s="41"/>
      <c r="E48" s="288"/>
      <c r="F48" s="289"/>
      <c r="G48" s="289"/>
      <c r="H48" s="212"/>
      <c r="I48" s="199"/>
      <c r="J48" s="194"/>
      <c r="K48" s="290"/>
      <c r="L48" s="291"/>
      <c r="M48" s="212"/>
      <c r="N48" s="204" t="str">
        <f>IF(COUNT(H48:M48)&gt;0,IF(COUNT(H48:I48)=2,IF(J48&gt;0,-PMT(J48/100,I48,H48),H48/I48),0)+K48+M48,"")</f>
        <v/>
      </c>
      <c r="O48" s="155"/>
      <c r="P48" s="47"/>
      <c r="Q48" s="47"/>
    </row>
    <row r="49" spans="1:17" s="127" customFormat="1" ht="12.75" customHeight="1" x14ac:dyDescent="0.25">
      <c r="A49" s="47"/>
      <c r="B49" s="114"/>
      <c r="C49" s="93"/>
      <c r="D49" s="6"/>
      <c r="E49" s="299"/>
      <c r="F49" s="300"/>
      <c r="G49" s="300"/>
      <c r="H49" s="211"/>
      <c r="I49" s="200"/>
      <c r="J49" s="195"/>
      <c r="K49" s="297"/>
      <c r="L49" s="298"/>
      <c r="M49" s="211"/>
      <c r="N49" s="205" t="str">
        <f>IF(COUNT(H49:M49)&gt;0,IF(COUNT(H49:I49)=2,IF(J49&gt;0,-PMT(J49/100,I49,H49),H49/I49),0)+K49+M49,"")</f>
        <v/>
      </c>
      <c r="O49" s="97"/>
      <c r="P49" s="47"/>
      <c r="Q49" s="47"/>
    </row>
    <row r="50" spans="1:17" s="127" customFormat="1" ht="12.75" customHeight="1" x14ac:dyDescent="0.25">
      <c r="A50" s="47"/>
      <c r="B50" s="114"/>
      <c r="C50" s="93"/>
      <c r="D50" s="6"/>
      <c r="E50" s="299"/>
      <c r="F50" s="300"/>
      <c r="G50" s="300"/>
      <c r="H50" s="211"/>
      <c r="I50" s="200"/>
      <c r="J50" s="195"/>
      <c r="K50" s="297"/>
      <c r="L50" s="298"/>
      <c r="M50" s="211"/>
      <c r="N50" s="205" t="str">
        <f>IF(COUNT(H50:M50)&gt;0,IF(COUNT(H50:I50)=2,IF(J50&gt;0,-PMT(J50/100,I50,H50),H50/I50),0)+K50+M50,"")</f>
        <v/>
      </c>
      <c r="O50" s="97"/>
      <c r="P50" s="47"/>
      <c r="Q50" s="47"/>
    </row>
    <row r="51" spans="1:17" s="127" customFormat="1" ht="12.75" customHeight="1" x14ac:dyDescent="0.25">
      <c r="A51" s="47"/>
      <c r="B51" s="114"/>
      <c r="C51" s="93"/>
      <c r="D51" s="6"/>
      <c r="E51" s="299"/>
      <c r="F51" s="300"/>
      <c r="G51" s="300"/>
      <c r="H51" s="211"/>
      <c r="I51" s="200"/>
      <c r="J51" s="195"/>
      <c r="K51" s="297"/>
      <c r="L51" s="298"/>
      <c r="M51" s="211"/>
      <c r="N51" s="205" t="str">
        <f>IF(COUNT(H51:M51)&gt;0,IF(COUNT(H51:I51)=2,IF(J51&gt;0,-PMT(J51/100,I51,H51),H51/I51),0)+K51+M51,"")</f>
        <v/>
      </c>
      <c r="O51" s="97"/>
      <c r="P51" s="47"/>
      <c r="Q51" s="47"/>
    </row>
    <row r="52" spans="1:17" s="127" customFormat="1" ht="12.75" customHeight="1" thickBot="1" x14ac:dyDescent="0.3">
      <c r="A52" s="47"/>
      <c r="B52" s="114"/>
      <c r="C52" s="93"/>
      <c r="D52" s="6"/>
      <c r="E52" s="311"/>
      <c r="F52" s="312"/>
      <c r="G52" s="312"/>
      <c r="H52" s="210"/>
      <c r="I52" s="201"/>
      <c r="J52" s="196"/>
      <c r="K52" s="292"/>
      <c r="L52" s="293"/>
      <c r="M52" s="210"/>
      <c r="N52" s="206" t="str">
        <f>IF(COUNT(H52:M52)&gt;0,IF(COUNT(H52:I52)=2,IF(J52&gt;0,-PMT(J52/100,I52,H52),H52/I52),0)+K52+M52,"")</f>
        <v/>
      </c>
      <c r="O52" s="97"/>
      <c r="P52" s="47"/>
      <c r="Q52" s="47"/>
    </row>
    <row r="53" spans="1:17" s="127" customFormat="1" ht="12.75" customHeight="1" thickBot="1" x14ac:dyDescent="0.3">
      <c r="A53" s="47"/>
      <c r="B53" s="114"/>
      <c r="C53" s="93"/>
      <c r="D53" s="6"/>
      <c r="E53" s="145"/>
      <c r="F53" s="145"/>
      <c r="G53" s="145"/>
      <c r="H53" s="145"/>
      <c r="I53" s="145"/>
      <c r="J53" s="145"/>
      <c r="K53" s="145"/>
      <c r="L53" s="82" t="str">
        <f>Translations!$B$52</f>
        <v>Sum</v>
      </c>
      <c r="M53" s="183" t="s">
        <v>80</v>
      </c>
      <c r="N53" s="165" t="str">
        <f>IF(COUNT(N48:N52)&gt;0,SUM(N48:N52),"")</f>
        <v/>
      </c>
      <c r="O53" s="97"/>
      <c r="P53" s="47"/>
      <c r="Q53" s="47"/>
    </row>
    <row r="54" spans="1:17" s="127" customFormat="1" ht="5.15" customHeight="1" x14ac:dyDescent="0.25">
      <c r="A54" s="47"/>
      <c r="B54" s="114"/>
      <c r="C54" s="93"/>
      <c r="D54" s="6"/>
      <c r="E54" s="93"/>
      <c r="F54" s="93"/>
      <c r="G54" s="93"/>
      <c r="H54" s="93"/>
      <c r="I54" s="93"/>
      <c r="J54" s="93"/>
      <c r="K54" s="93"/>
      <c r="L54" s="93"/>
      <c r="M54" s="93"/>
      <c r="N54" s="93"/>
      <c r="O54" s="141"/>
      <c r="P54" s="47"/>
      <c r="Q54" s="47"/>
    </row>
    <row r="55" spans="1:17" s="127" customFormat="1" ht="15" customHeight="1" x14ac:dyDescent="0.25">
      <c r="A55" s="47"/>
      <c r="B55" s="114"/>
      <c r="C55" s="93"/>
      <c r="D55" s="6"/>
      <c r="E55" s="41" t="str">
        <f>Translations!$B$75</f>
        <v>ii. Costs of the new equipment or new measures</v>
      </c>
      <c r="F55" s="6"/>
      <c r="G55" s="153"/>
      <c r="H55" s="6"/>
      <c r="I55" s="6"/>
      <c r="J55" s="6"/>
      <c r="K55" s="6"/>
      <c r="L55" s="6"/>
      <c r="M55" s="6"/>
      <c r="N55" s="6"/>
      <c r="O55" s="141"/>
      <c r="P55" s="47"/>
      <c r="Q55" s="47"/>
    </row>
    <row r="56" spans="1:17" s="127" customFormat="1" ht="12.75" customHeight="1" thickBot="1" x14ac:dyDescent="0.3">
      <c r="A56" s="47"/>
      <c r="B56" s="114"/>
      <c r="C56" s="93"/>
      <c r="D56" s="6"/>
      <c r="E56" s="270" t="str">
        <f>Translations!$B$76</f>
        <v>Please enter here the costs related to new or additional measures or new equipment which would lead to an improvement.</v>
      </c>
      <c r="F56" s="270"/>
      <c r="G56" s="270"/>
      <c r="H56" s="270"/>
      <c r="I56" s="270"/>
      <c r="J56" s="270"/>
      <c r="K56" s="270"/>
      <c r="L56" s="270"/>
      <c r="M56" s="270"/>
      <c r="N56" s="270"/>
      <c r="O56" s="97"/>
      <c r="P56" s="47"/>
      <c r="Q56" s="47"/>
    </row>
    <row r="57" spans="1:17" s="127" customFormat="1" ht="12.75" customHeight="1" x14ac:dyDescent="0.25">
      <c r="A57" s="47"/>
      <c r="B57" s="114"/>
      <c r="C57" s="93"/>
      <c r="D57" s="6"/>
      <c r="E57" s="302" t="str">
        <f>Translations!$B$70</f>
        <v>Brief description</v>
      </c>
      <c r="F57" s="309"/>
      <c r="G57" s="309"/>
      <c r="H57" s="306" t="str">
        <f>Translations!$B$86</f>
        <v>Investment costs</v>
      </c>
      <c r="I57" s="307"/>
      <c r="J57" s="308"/>
      <c r="K57" s="302" t="str">
        <f>Translations!$B$87</f>
        <v>O&amp;M costs [£/year]</v>
      </c>
      <c r="L57" s="303"/>
      <c r="M57" s="268" t="str">
        <f>Translations!$B$88</f>
        <v>Other costs [£/year]</v>
      </c>
      <c r="N57" s="268" t="str">
        <f>Translations!$B$74</f>
        <v>Annual costs [£]</v>
      </c>
      <c r="O57" s="97"/>
      <c r="P57" s="47"/>
      <c r="Q57" s="47"/>
    </row>
    <row r="58" spans="1:17" s="193" customFormat="1" ht="25.5" customHeight="1" thickBot="1" x14ac:dyDescent="0.3">
      <c r="A58" s="151"/>
      <c r="B58" s="152"/>
      <c r="C58" s="139"/>
      <c r="D58" s="192"/>
      <c r="E58" s="304"/>
      <c r="F58" s="310"/>
      <c r="G58" s="310"/>
      <c r="H58" s="185" t="str">
        <f>Translations!$B$89</f>
        <v>Investment costs [£]</v>
      </c>
      <c r="I58" s="202" t="str">
        <f>Translations!$B$90</f>
        <v>depreciation period [years]</v>
      </c>
      <c r="J58" s="203" t="str">
        <f>Translations!$B$96</f>
        <v>interest rate [%]</v>
      </c>
      <c r="K58" s="304"/>
      <c r="L58" s="305"/>
      <c r="M58" s="301"/>
      <c r="N58" s="269"/>
      <c r="O58" s="98"/>
      <c r="P58" s="151"/>
      <c r="Q58" s="151"/>
    </row>
    <row r="59" spans="1:17" s="127" customFormat="1" ht="15" customHeight="1" x14ac:dyDescent="0.25">
      <c r="A59" s="47"/>
      <c r="B59" s="114"/>
      <c r="C59" s="93"/>
      <c r="D59" s="41"/>
      <c r="E59" s="288"/>
      <c r="F59" s="289"/>
      <c r="G59" s="289"/>
      <c r="H59" s="212"/>
      <c r="I59" s="199"/>
      <c r="J59" s="194"/>
      <c r="K59" s="290"/>
      <c r="L59" s="291"/>
      <c r="M59" s="212"/>
      <c r="N59" s="204" t="str">
        <f>IF(COUNT(H59:M59)&gt;0,IF(COUNT(H59:I59)=2,IF(J59&gt;0,-PMT(J59/100,I59,H59),H59/I59),0)+K59+M59,"")</f>
        <v/>
      </c>
      <c r="O59" s="97"/>
      <c r="P59" s="47"/>
      <c r="Q59" s="47"/>
    </row>
    <row r="60" spans="1:17" s="127" customFormat="1" ht="12.75" customHeight="1" x14ac:dyDescent="0.25">
      <c r="A60" s="47"/>
      <c r="B60" s="114"/>
      <c r="C60" s="93"/>
      <c r="D60" s="6"/>
      <c r="E60" s="299"/>
      <c r="F60" s="300"/>
      <c r="G60" s="300"/>
      <c r="H60" s="211"/>
      <c r="I60" s="200"/>
      <c r="J60" s="195"/>
      <c r="K60" s="297"/>
      <c r="L60" s="298"/>
      <c r="M60" s="211"/>
      <c r="N60" s="205" t="str">
        <f>IF(COUNT(H60:M60)&gt;0,IF(COUNT(H60:I60)=2,IF(J60&gt;0,-PMT(J60/100,I60,H60),H60/I60),0)+K60+M60,"")</f>
        <v/>
      </c>
      <c r="O60" s="97"/>
      <c r="P60" s="47"/>
      <c r="Q60" s="47"/>
    </row>
    <row r="61" spans="1:17" s="127" customFormat="1" ht="12.75" customHeight="1" x14ac:dyDescent="0.25">
      <c r="A61" s="47"/>
      <c r="B61" s="114"/>
      <c r="C61" s="93"/>
      <c r="D61" s="6"/>
      <c r="E61" s="299"/>
      <c r="F61" s="300"/>
      <c r="G61" s="300"/>
      <c r="H61" s="211"/>
      <c r="I61" s="200"/>
      <c r="J61" s="195"/>
      <c r="K61" s="297"/>
      <c r="L61" s="298"/>
      <c r="M61" s="211"/>
      <c r="N61" s="205" t="str">
        <f>IF(COUNT(H61:M61)&gt;0,IF(COUNT(H61:I61)=2,IF(J61&gt;0,-PMT(J61/100,I61,H61),H61/I61),0)+K61+M61,"")</f>
        <v/>
      </c>
      <c r="O61" s="97"/>
      <c r="P61" s="47"/>
      <c r="Q61" s="47"/>
    </row>
    <row r="62" spans="1:17" s="127" customFormat="1" ht="12.75" customHeight="1" x14ac:dyDescent="0.25">
      <c r="A62" s="47"/>
      <c r="B62" s="114"/>
      <c r="C62" s="93"/>
      <c r="D62" s="6"/>
      <c r="E62" s="299"/>
      <c r="F62" s="300"/>
      <c r="G62" s="300"/>
      <c r="H62" s="211"/>
      <c r="I62" s="200"/>
      <c r="J62" s="195"/>
      <c r="K62" s="297"/>
      <c r="L62" s="298"/>
      <c r="M62" s="211"/>
      <c r="N62" s="205" t="str">
        <f>IF(COUNT(H62:M62)&gt;0,IF(COUNT(H62:I62)=2,IF(J62&gt;0,-PMT(J62/100,I62,H62),H62/I62),0)+K62+M62,"")</f>
        <v/>
      </c>
      <c r="O62" s="97"/>
      <c r="P62" s="47"/>
      <c r="Q62" s="47"/>
    </row>
    <row r="63" spans="1:17" s="127" customFormat="1" ht="12.75" customHeight="1" thickBot="1" x14ac:dyDescent="0.3">
      <c r="A63" s="47"/>
      <c r="B63" s="114"/>
      <c r="C63" s="93"/>
      <c r="D63" s="6"/>
      <c r="E63" s="311"/>
      <c r="F63" s="312"/>
      <c r="G63" s="312"/>
      <c r="H63" s="210"/>
      <c r="I63" s="201"/>
      <c r="J63" s="196"/>
      <c r="K63" s="292"/>
      <c r="L63" s="293"/>
      <c r="M63" s="210"/>
      <c r="N63" s="206" t="str">
        <f>IF(COUNT(H63:M63)&gt;0,IF(COUNT(H63:I63)=2,IF(J63&gt;0,-PMT(J63/100,I63,H63),H63/I63),0)+K63+M63,"")</f>
        <v/>
      </c>
      <c r="O63" s="97"/>
      <c r="P63" s="47"/>
      <c r="Q63" s="47"/>
    </row>
    <row r="64" spans="1:17" s="127" customFormat="1" ht="15" customHeight="1" thickBot="1" x14ac:dyDescent="0.3">
      <c r="A64" s="47"/>
      <c r="B64" s="114"/>
      <c r="C64" s="93"/>
      <c r="D64" s="93"/>
      <c r="E64" s="93"/>
      <c r="F64" s="93"/>
      <c r="G64" s="93"/>
      <c r="H64" s="93"/>
      <c r="I64" s="93"/>
      <c r="J64" s="93"/>
      <c r="K64" s="93"/>
      <c r="L64" s="82" t="str">
        <f>Translations!$B$52</f>
        <v>Sum</v>
      </c>
      <c r="M64" s="183" t="s">
        <v>80</v>
      </c>
      <c r="N64" s="165" t="str">
        <f>IF(COUNT(N59:N63)&gt;0,SUM(N59:N63),"")</f>
        <v/>
      </c>
      <c r="O64" s="97"/>
      <c r="P64" s="47"/>
      <c r="Q64" s="47"/>
    </row>
    <row r="65" spans="1:23" s="127" customFormat="1" ht="15" customHeight="1" thickBot="1" x14ac:dyDescent="0.3">
      <c r="A65" s="47"/>
      <c r="B65" s="114"/>
      <c r="C65" s="93"/>
      <c r="D65" s="93"/>
      <c r="E65" s="93"/>
      <c r="F65" s="93"/>
      <c r="G65" s="93"/>
      <c r="H65" s="93"/>
      <c r="I65" s="93"/>
      <c r="J65" s="93"/>
      <c r="K65" s="93"/>
      <c r="L65" s="93"/>
      <c r="M65" s="93"/>
      <c r="N65" s="93"/>
      <c r="O65" s="97"/>
      <c r="P65" s="47"/>
      <c r="Q65" s="47"/>
    </row>
    <row r="66" spans="1:23" s="127" customFormat="1" ht="15" customHeight="1" thickBot="1" x14ac:dyDescent="0.3">
      <c r="A66" s="47"/>
      <c r="B66" s="114"/>
      <c r="C66" s="93"/>
      <c r="D66" s="48" t="s">
        <v>8</v>
      </c>
      <c r="E66" s="271" t="str">
        <f>Translations!$B$77</f>
        <v>Annual costs (Sum of all "additional" costs)</v>
      </c>
      <c r="F66" s="271"/>
      <c r="G66" s="271"/>
      <c r="H66" s="271"/>
      <c r="I66" s="271"/>
      <c r="J66" s="271"/>
      <c r="K66" s="271"/>
      <c r="L66" s="271"/>
      <c r="M66" s="164" t="s">
        <v>80</v>
      </c>
      <c r="N66" s="165" t="str">
        <f>IF(ISNUMBER(N64),N64-IF(ISNUMBER(N53),N53,0),"")</f>
        <v/>
      </c>
      <c r="O66" s="141"/>
      <c r="P66" s="47"/>
      <c r="Q66" s="47"/>
    </row>
    <row r="67" spans="1:23" s="127" customFormat="1" ht="5.15" customHeight="1" x14ac:dyDescent="0.25">
      <c r="A67" s="47"/>
      <c r="B67" s="114"/>
      <c r="C67" s="93"/>
      <c r="D67" s="6"/>
      <c r="E67" s="154"/>
      <c r="F67" s="154"/>
      <c r="G67" s="154"/>
      <c r="H67" s="154"/>
      <c r="I67" s="154"/>
      <c r="J67" s="154"/>
      <c r="K67" s="154"/>
      <c r="L67" s="154"/>
      <c r="M67" s="154"/>
      <c r="N67" s="154"/>
      <c r="O67" s="141"/>
      <c r="P67" s="47"/>
      <c r="Q67" s="47"/>
    </row>
    <row r="68" spans="1:23" s="127" customFormat="1" ht="13.5" thickBot="1" x14ac:dyDescent="0.3">
      <c r="A68" s="47"/>
      <c r="B68" s="114"/>
      <c r="C68" s="93"/>
      <c r="D68" s="6"/>
      <c r="E68" s="119"/>
      <c r="F68" s="119"/>
      <c r="G68" s="48" t="str">
        <f>Translations!$B$78</f>
        <v xml:space="preserve"> Allowance price [£/t CO2e]</v>
      </c>
      <c r="H68" s="119"/>
      <c r="I68" s="48" t="str">
        <f>Translations!$B$79</f>
        <v>Average annual emissions</v>
      </c>
      <c r="J68" s="119"/>
      <c r="K68" s="48" t="str">
        <f>Translations!$B$80</f>
        <v>Improvement factor</v>
      </c>
      <c r="L68" s="119"/>
      <c r="M68" s="119"/>
      <c r="N68" s="119"/>
      <c r="O68" s="141"/>
      <c r="P68" s="47"/>
      <c r="Q68" s="47"/>
    </row>
    <row r="69" spans="1:23" s="127" customFormat="1" ht="15" customHeight="1" thickBot="1" x14ac:dyDescent="0.3">
      <c r="A69" s="47"/>
      <c r="B69" s="114"/>
      <c r="C69" s="93"/>
      <c r="D69" s="48" t="s">
        <v>3</v>
      </c>
      <c r="E69" s="271" t="str">
        <f>Translations!$B$81</f>
        <v>Annual Benefits</v>
      </c>
      <c r="F69" s="272"/>
      <c r="G69" s="140">
        <v>20</v>
      </c>
      <c r="H69" s="161" t="s">
        <v>79</v>
      </c>
      <c r="I69" s="174"/>
      <c r="J69" s="162" t="s">
        <v>79</v>
      </c>
      <c r="K69" s="142" t="str">
        <f>IF(AND(J19&lt;&gt;"",J19=FALSE),1/100,IF(COUNT(J22,J23)=2,J22-J23,""))</f>
        <v/>
      </c>
      <c r="L69" s="163"/>
      <c r="M69" s="164" t="s">
        <v>80</v>
      </c>
      <c r="N69" s="165" t="str">
        <f>IF(COUNT(G69,I69,K69)=3,G69*I69*K69,"")</f>
        <v/>
      </c>
      <c r="O69" s="141"/>
      <c r="P69" s="47"/>
      <c r="Q69" s="47"/>
    </row>
    <row r="70" spans="1:23" s="127" customFormat="1" ht="13" x14ac:dyDescent="0.25">
      <c r="A70" s="47"/>
      <c r="B70" s="114"/>
      <c r="C70" s="93"/>
      <c r="D70" s="16"/>
      <c r="E70" s="270" t="str">
        <f>Translations!$B$92</f>
        <v>Average annual emissions: Those emissions shall relate to a specific source stream, emission source determined by GHG measurement or fall-back approach.</v>
      </c>
      <c r="F70" s="270"/>
      <c r="G70" s="270"/>
      <c r="H70" s="270"/>
      <c r="I70" s="270"/>
      <c r="J70" s="270"/>
      <c r="K70" s="270"/>
      <c r="L70" s="270"/>
      <c r="M70" s="270"/>
      <c r="N70" s="270"/>
      <c r="O70" s="155"/>
      <c r="P70" s="47"/>
      <c r="Q70" s="47"/>
    </row>
    <row r="71" spans="1:23" s="127" customFormat="1" ht="5.15" customHeight="1" thickBot="1" x14ac:dyDescent="0.3">
      <c r="A71" s="47"/>
      <c r="B71" s="114"/>
      <c r="C71" s="93"/>
      <c r="D71" s="16"/>
      <c r="E71" s="154"/>
      <c r="F71" s="154"/>
      <c r="G71" s="154"/>
      <c r="H71" s="154"/>
      <c r="I71" s="154"/>
      <c r="J71" s="154"/>
      <c r="K71" s="154"/>
      <c r="L71" s="154"/>
      <c r="M71" s="154"/>
      <c r="N71" s="154"/>
      <c r="O71" s="155"/>
      <c r="P71" s="47"/>
      <c r="Q71" s="47"/>
    </row>
    <row r="72" spans="1:23" s="127" customFormat="1" ht="15" customHeight="1" thickBot="1" x14ac:dyDescent="0.3">
      <c r="A72" s="156"/>
      <c r="B72" s="157"/>
      <c r="C72" s="91"/>
      <c r="D72" s="48" t="s">
        <v>100</v>
      </c>
      <c r="E72" s="117" t="str">
        <f>Translations!$B$82</f>
        <v>Costs are unreasonable?</v>
      </c>
      <c r="F72" s="159"/>
      <c r="G72" s="159"/>
      <c r="H72" s="160"/>
      <c r="I72" s="144" t="str">
        <f>IF(COUNT(N66,N69)=2,AND(N66&gt;N69,N66&gt;IF(CNTR_SmallEmitter,500,2000)),"")</f>
        <v/>
      </c>
      <c r="J72" s="92"/>
      <c r="K72" s="92"/>
      <c r="L72" s="92"/>
      <c r="M72" s="92"/>
      <c r="N72" s="92"/>
      <c r="O72" s="158"/>
      <c r="P72" s="156"/>
      <c r="Q72" s="156"/>
    </row>
    <row r="73" spans="1:23" ht="12.75" customHeight="1" thickBot="1" x14ac:dyDescent="0.3">
      <c r="A73" s="106"/>
      <c r="B73" s="114"/>
      <c r="C73" s="84"/>
      <c r="D73" s="8"/>
      <c r="E73" s="85"/>
      <c r="F73" s="7"/>
      <c r="G73" s="9"/>
      <c r="H73" s="9"/>
      <c r="I73" s="9"/>
      <c r="J73" s="9"/>
      <c r="K73" s="9"/>
      <c r="L73" s="9"/>
      <c r="M73" s="9"/>
      <c r="N73" s="9"/>
      <c r="O73" s="96"/>
      <c r="P73" s="79"/>
      <c r="Q73" s="5"/>
      <c r="R73" s="128"/>
      <c r="S73" s="128"/>
      <c r="T73" s="128"/>
      <c r="U73" s="128"/>
      <c r="V73" s="128"/>
      <c r="W73" s="128"/>
    </row>
    <row r="74" spans="1:23" s="127" customFormat="1" ht="12.75" customHeight="1" thickBot="1" x14ac:dyDescent="0.3">
      <c r="A74" s="47"/>
      <c r="B74" s="114"/>
      <c r="C74" s="6"/>
      <c r="D74" s="6"/>
      <c r="E74" s="6"/>
      <c r="F74" s="6"/>
      <c r="G74" s="6"/>
      <c r="H74" s="6"/>
      <c r="I74" s="6"/>
      <c r="J74" s="6"/>
      <c r="K74" s="6"/>
      <c r="L74" s="6"/>
      <c r="M74" s="6"/>
      <c r="N74" s="6"/>
      <c r="O74" s="97"/>
      <c r="P74" s="47"/>
      <c r="Q74" s="47"/>
    </row>
    <row r="75" spans="1:23" s="127" customFormat="1" ht="15.75" customHeight="1" thickBot="1" x14ac:dyDescent="0.3">
      <c r="A75" s="47"/>
      <c r="B75" s="114"/>
      <c r="C75" s="86">
        <v>2</v>
      </c>
      <c r="D75" s="6"/>
      <c r="E75" s="273" t="str">
        <f>Translations!$B$54</f>
        <v>This is an optional tool for calculating whether costs can be considered as unreasonable.</v>
      </c>
      <c r="F75" s="273"/>
      <c r="G75" s="273"/>
      <c r="H75" s="273"/>
      <c r="I75" s="273"/>
      <c r="J75" s="273"/>
      <c r="K75" s="273"/>
      <c r="L75" s="273"/>
      <c r="M75" s="273"/>
      <c r="N75" s="273"/>
      <c r="O75" s="97"/>
      <c r="P75" s="47"/>
      <c r="Q75" s="47"/>
    </row>
    <row r="76" spans="1:23" s="127" customFormat="1" ht="5.15" customHeight="1" x14ac:dyDescent="0.25">
      <c r="A76" s="47"/>
      <c r="B76" s="114"/>
      <c r="C76" s="166"/>
      <c r="D76" s="6"/>
      <c r="E76" s="145"/>
      <c r="F76" s="145"/>
      <c r="G76" s="145"/>
      <c r="H76" s="145"/>
      <c r="I76" s="145"/>
      <c r="J76" s="145"/>
      <c r="K76" s="145"/>
      <c r="L76" s="145"/>
      <c r="M76" s="145"/>
      <c r="N76" s="145"/>
      <c r="O76" s="97"/>
      <c r="P76" s="47"/>
      <c r="Q76" s="47"/>
    </row>
    <row r="77" spans="1:23" s="127" customFormat="1" ht="12.75" customHeight="1" x14ac:dyDescent="0.25">
      <c r="A77" s="47"/>
      <c r="B77" s="114"/>
      <c r="C77" s="93"/>
      <c r="D77" s="48" t="s">
        <v>1</v>
      </c>
      <c r="E77" s="271" t="str">
        <f>Translations!$B$55</f>
        <v>Direct impact on accuracy?</v>
      </c>
      <c r="F77" s="271"/>
      <c r="G77" s="271"/>
      <c r="H77" s="271"/>
      <c r="I77" s="272"/>
      <c r="J77" s="191"/>
      <c r="K77" s="146"/>
      <c r="L77" s="146"/>
      <c r="M77" s="146"/>
      <c r="N77" s="146"/>
      <c r="O77" s="97"/>
      <c r="P77" s="47"/>
      <c r="Q77" s="47"/>
    </row>
    <row r="78" spans="1:23" s="127" customFormat="1" ht="5.15" customHeight="1" x14ac:dyDescent="0.25">
      <c r="A78" s="47"/>
      <c r="B78" s="114"/>
      <c r="C78" s="93"/>
      <c r="D78" s="6"/>
      <c r="E78" s="63"/>
      <c r="F78" s="63"/>
      <c r="G78" s="63"/>
      <c r="H78" s="63"/>
      <c r="I78" s="63"/>
      <c r="J78" s="63"/>
      <c r="K78" s="63"/>
      <c r="L78" s="63"/>
      <c r="M78" s="63"/>
      <c r="N78" s="63"/>
      <c r="O78" s="97"/>
      <c r="P78" s="47"/>
      <c r="Q78" s="47"/>
    </row>
    <row r="79" spans="1:23" s="127" customFormat="1" ht="12.75" customHeight="1" x14ac:dyDescent="0.25">
      <c r="A79" s="47"/>
      <c r="B79" s="114"/>
      <c r="C79" s="93"/>
      <c r="D79" s="6"/>
      <c r="E79" s="274" t="str">
        <f>Translations!$B$57</f>
        <v>Uncertainty currently achieved:</v>
      </c>
      <c r="F79" s="274"/>
      <c r="G79" s="274"/>
      <c r="H79" s="274"/>
      <c r="I79" s="275"/>
      <c r="J79" s="173"/>
      <c r="K79" s="217" t="str">
        <f>IF(J79&lt;0,EUconst_ERR_Inconsistent,"")</f>
        <v/>
      </c>
      <c r="L79" s="145"/>
      <c r="M79" s="145"/>
      <c r="N79" s="145"/>
      <c r="O79" s="97"/>
      <c r="P79" s="47"/>
      <c r="Q79" s="148" t="b">
        <f>AND(J77&lt;&gt;"",J77=FALSE)</f>
        <v>0</v>
      </c>
    </row>
    <row r="80" spans="1:23" s="127" customFormat="1" ht="12.75" customHeight="1" x14ac:dyDescent="0.25">
      <c r="A80" s="47"/>
      <c r="B80" s="114"/>
      <c r="C80" s="93"/>
      <c r="D80" s="6"/>
      <c r="E80" s="274" t="str">
        <f>Translations!$B$58</f>
        <v>Uncertainty related to the tier required:</v>
      </c>
      <c r="F80" s="274"/>
      <c r="G80" s="274"/>
      <c r="H80" s="274"/>
      <c r="I80" s="275"/>
      <c r="J80" s="173"/>
      <c r="K80" s="145"/>
      <c r="L80" s="145"/>
      <c r="M80" s="145"/>
      <c r="N80" s="145"/>
      <c r="O80" s="97"/>
      <c r="P80" s="47"/>
      <c r="Q80" s="148" t="b">
        <f>Q79</f>
        <v>0</v>
      </c>
    </row>
    <row r="81" spans="1:17" s="127" customFormat="1" ht="5.15" customHeight="1" x14ac:dyDescent="0.25">
      <c r="A81" s="47"/>
      <c r="B81" s="114"/>
      <c r="C81" s="93"/>
      <c r="D81" s="6"/>
      <c r="E81" s="147"/>
      <c r="F81" s="147"/>
      <c r="G81" s="147"/>
      <c r="H81" s="147"/>
      <c r="I81" s="147"/>
      <c r="J81" s="145"/>
      <c r="K81" s="145"/>
      <c r="L81" s="145"/>
      <c r="M81" s="145"/>
      <c r="N81" s="145"/>
      <c r="O81" s="97"/>
      <c r="P81" s="47"/>
      <c r="Q81" s="47"/>
    </row>
    <row r="82" spans="1:17" s="127" customFormat="1" ht="12.75" customHeight="1" x14ac:dyDescent="0.25">
      <c r="A82" s="47"/>
      <c r="B82" s="114"/>
      <c r="C82" s="93"/>
      <c r="D82" s="48" t="s">
        <v>2</v>
      </c>
      <c r="E82" s="276" t="str">
        <f>Translations!$B$59</f>
        <v>Types of costs</v>
      </c>
      <c r="F82" s="276"/>
      <c r="G82" s="276"/>
      <c r="H82" s="276"/>
      <c r="I82" s="276"/>
      <c r="J82" s="276"/>
      <c r="K82" s="276"/>
      <c r="L82" s="276"/>
      <c r="M82" s="276"/>
      <c r="N82" s="276"/>
      <c r="O82" s="97"/>
      <c r="P82" s="47"/>
      <c r="Q82" s="47"/>
    </row>
    <row r="83" spans="1:17" s="127" customFormat="1" ht="5.15" customHeight="1" x14ac:dyDescent="0.25">
      <c r="A83" s="47"/>
      <c r="B83" s="114"/>
      <c r="C83" s="93"/>
      <c r="D83" s="6"/>
      <c r="E83" s="145"/>
      <c r="F83" s="145"/>
      <c r="G83" s="145"/>
      <c r="H83" s="145"/>
      <c r="I83" s="145"/>
      <c r="J83" s="145"/>
      <c r="K83" s="145"/>
      <c r="L83" s="145"/>
      <c r="M83" s="6"/>
      <c r="N83" s="145"/>
      <c r="O83" s="97"/>
      <c r="P83" s="47"/>
      <c r="Q83" s="47"/>
    </row>
    <row r="84" spans="1:17" s="127" customFormat="1" ht="13" thickBot="1" x14ac:dyDescent="0.3">
      <c r="A84" s="47"/>
      <c r="B84" s="114"/>
      <c r="C84" s="93"/>
      <c r="D84" s="6"/>
      <c r="E84" s="41" t="str">
        <f>Translations!$B$72</f>
        <v>i. Current or reference costs</v>
      </c>
      <c r="F84" s="145"/>
      <c r="G84" s="145"/>
      <c r="H84" s="145"/>
      <c r="I84" s="145"/>
      <c r="J84" s="145"/>
      <c r="K84" s="145"/>
      <c r="L84" s="145"/>
      <c r="M84" s="6"/>
      <c r="N84" s="145"/>
      <c r="O84" s="97"/>
      <c r="P84" s="47"/>
      <c r="Q84" s="47"/>
    </row>
    <row r="85" spans="1:17" s="127" customFormat="1" ht="12.75" customHeight="1" x14ac:dyDescent="0.25">
      <c r="A85" s="47"/>
      <c r="B85" s="114"/>
      <c r="C85" s="93"/>
      <c r="D85" s="6"/>
      <c r="E85" s="302" t="str">
        <f>Translations!$B$70</f>
        <v>Brief description</v>
      </c>
      <c r="F85" s="309"/>
      <c r="G85" s="309"/>
      <c r="H85" s="306" t="str">
        <f>Translations!$B$86</f>
        <v>Investment costs</v>
      </c>
      <c r="I85" s="307"/>
      <c r="J85" s="308"/>
      <c r="K85" s="302" t="str">
        <f>Translations!$B$87</f>
        <v>O&amp;M costs [£/year]</v>
      </c>
      <c r="L85" s="303"/>
      <c r="M85" s="268" t="str">
        <f>Translations!$B$88</f>
        <v>Other costs [£/year]</v>
      </c>
      <c r="N85" s="268" t="str">
        <f>Translations!$B$74</f>
        <v>Annual costs [£]</v>
      </c>
      <c r="O85" s="97"/>
      <c r="P85" s="47"/>
      <c r="Q85" s="47"/>
    </row>
    <row r="86" spans="1:17" s="193" customFormat="1" ht="25.5" customHeight="1" thickBot="1" x14ac:dyDescent="0.3">
      <c r="A86" s="151"/>
      <c r="B86" s="152"/>
      <c r="C86" s="139"/>
      <c r="D86" s="192"/>
      <c r="E86" s="304"/>
      <c r="F86" s="310"/>
      <c r="G86" s="310"/>
      <c r="H86" s="185" t="str">
        <f>Translations!$B$89</f>
        <v>Investment costs [£]</v>
      </c>
      <c r="I86" s="202" t="str">
        <f>Translations!$B$90</f>
        <v>depreciation period [years]</v>
      </c>
      <c r="J86" s="203" t="str">
        <f>Translations!$B$96</f>
        <v>interest rate [%]</v>
      </c>
      <c r="K86" s="304"/>
      <c r="L86" s="305"/>
      <c r="M86" s="301"/>
      <c r="N86" s="269"/>
      <c r="O86" s="98"/>
      <c r="P86" s="151"/>
      <c r="Q86" s="151"/>
    </row>
    <row r="87" spans="1:17" s="127" customFormat="1" ht="15" customHeight="1" x14ac:dyDescent="0.25">
      <c r="A87" s="47"/>
      <c r="B87" s="114"/>
      <c r="C87" s="93"/>
      <c r="D87" s="41"/>
      <c r="E87" s="288"/>
      <c r="F87" s="289"/>
      <c r="G87" s="289"/>
      <c r="H87" s="212"/>
      <c r="I87" s="199"/>
      <c r="J87" s="194"/>
      <c r="K87" s="290"/>
      <c r="L87" s="291"/>
      <c r="M87" s="212"/>
      <c r="N87" s="204" t="str">
        <f>IF(COUNT(H87:M87)&gt;0,IF(COUNT(H87:I87)=2,IF(J87&gt;0,-PMT(J87/100,I87,H87),H87/I87),0)+K87+M87,"")</f>
        <v/>
      </c>
      <c r="O87" s="155"/>
      <c r="P87" s="47"/>
      <c r="Q87" s="47"/>
    </row>
    <row r="88" spans="1:17" s="127" customFormat="1" ht="12.75" customHeight="1" x14ac:dyDescent="0.25">
      <c r="A88" s="47"/>
      <c r="B88" s="114"/>
      <c r="C88" s="93"/>
      <c r="D88" s="6"/>
      <c r="E88" s="299"/>
      <c r="F88" s="300"/>
      <c r="G88" s="300"/>
      <c r="H88" s="211"/>
      <c r="I88" s="200"/>
      <c r="J88" s="195"/>
      <c r="K88" s="297"/>
      <c r="L88" s="298"/>
      <c r="M88" s="211"/>
      <c r="N88" s="205" t="str">
        <f>IF(COUNT(H88:M88)&gt;0,IF(COUNT(H88:I88)=2,IF(J88&gt;0,-PMT(J88/100,I88,H88),H88/I88),0)+K88+M88,"")</f>
        <v/>
      </c>
      <c r="O88" s="97"/>
      <c r="P88" s="47"/>
      <c r="Q88" s="47"/>
    </row>
    <row r="89" spans="1:17" s="127" customFormat="1" ht="12.75" customHeight="1" x14ac:dyDescent="0.25">
      <c r="A89" s="47"/>
      <c r="B89" s="114"/>
      <c r="C89" s="93"/>
      <c r="D89" s="6"/>
      <c r="E89" s="299"/>
      <c r="F89" s="300"/>
      <c r="G89" s="300"/>
      <c r="H89" s="211"/>
      <c r="I89" s="200"/>
      <c r="J89" s="195"/>
      <c r="K89" s="297"/>
      <c r="L89" s="298"/>
      <c r="M89" s="211"/>
      <c r="N89" s="205" t="str">
        <f>IF(COUNT(H89:M89)&gt;0,IF(COUNT(H89:I89)=2,IF(J89&gt;0,-PMT(J89/100,I89,H89),H89/I89),0)+K89+M89,"")</f>
        <v/>
      </c>
      <c r="O89" s="97"/>
      <c r="P89" s="47"/>
      <c r="Q89" s="47"/>
    </row>
    <row r="90" spans="1:17" s="127" customFormat="1" ht="12.75" customHeight="1" x14ac:dyDescent="0.25">
      <c r="A90" s="47"/>
      <c r="B90" s="114"/>
      <c r="C90" s="93"/>
      <c r="D90" s="6"/>
      <c r="E90" s="299"/>
      <c r="F90" s="300"/>
      <c r="G90" s="300"/>
      <c r="H90" s="211"/>
      <c r="I90" s="200"/>
      <c r="J90" s="195"/>
      <c r="K90" s="297"/>
      <c r="L90" s="298"/>
      <c r="M90" s="211"/>
      <c r="N90" s="205" t="str">
        <f>IF(COUNT(H90:M90)&gt;0,IF(COUNT(H90:I90)=2,IF(J90&gt;0,-PMT(J90/100,I90,H90),H90/I90),0)+K90+M90,"")</f>
        <v/>
      </c>
      <c r="O90" s="97"/>
      <c r="P90" s="47"/>
      <c r="Q90" s="47"/>
    </row>
    <row r="91" spans="1:17" s="127" customFormat="1" ht="12.75" customHeight="1" thickBot="1" x14ac:dyDescent="0.3">
      <c r="A91" s="47"/>
      <c r="B91" s="114"/>
      <c r="C91" s="93"/>
      <c r="D91" s="6"/>
      <c r="E91" s="311"/>
      <c r="F91" s="312"/>
      <c r="G91" s="312"/>
      <c r="H91" s="210"/>
      <c r="I91" s="201"/>
      <c r="J91" s="196"/>
      <c r="K91" s="292"/>
      <c r="L91" s="293"/>
      <c r="M91" s="210"/>
      <c r="N91" s="206" t="str">
        <f>IF(COUNT(H91:M91)&gt;0,IF(COUNT(H91:I91)=2,IF(J91&gt;0,-PMT(J91/100,I91,H91),H91/I91),0)+K91+M91,"")</f>
        <v/>
      </c>
      <c r="O91" s="97"/>
      <c r="P91" s="47"/>
      <c r="Q91" s="47"/>
    </row>
    <row r="92" spans="1:17" s="127" customFormat="1" ht="12.75" customHeight="1" thickBot="1" x14ac:dyDescent="0.3">
      <c r="A92" s="47"/>
      <c r="B92" s="114"/>
      <c r="C92" s="93"/>
      <c r="D92" s="6"/>
      <c r="E92" s="145"/>
      <c r="F92" s="145"/>
      <c r="G92" s="145"/>
      <c r="H92" s="145"/>
      <c r="I92" s="145"/>
      <c r="J92" s="145"/>
      <c r="K92" s="145"/>
      <c r="L92" s="82" t="str">
        <f>Translations!$B$52</f>
        <v>Sum</v>
      </c>
      <c r="M92" s="183" t="s">
        <v>80</v>
      </c>
      <c r="N92" s="165" t="str">
        <f>IF(COUNT(N87:N91)&gt;0,SUM(N87:N91),"")</f>
        <v/>
      </c>
      <c r="O92" s="97"/>
      <c r="P92" s="47"/>
      <c r="Q92" s="47"/>
    </row>
    <row r="93" spans="1:17" s="127" customFormat="1" ht="5.15" customHeight="1" x14ac:dyDescent="0.25">
      <c r="A93" s="47"/>
      <c r="B93" s="114"/>
      <c r="C93" s="93"/>
      <c r="D93" s="6"/>
      <c r="E93" s="93"/>
      <c r="F93" s="93"/>
      <c r="G93" s="93"/>
      <c r="H93" s="93"/>
      <c r="I93" s="93"/>
      <c r="J93" s="93"/>
      <c r="K93" s="93"/>
      <c r="L93" s="93"/>
      <c r="M93" s="93"/>
      <c r="N93" s="93"/>
      <c r="O93" s="141"/>
      <c r="P93" s="47"/>
      <c r="Q93" s="47"/>
    </row>
    <row r="94" spans="1:17" s="127" customFormat="1" ht="15" customHeight="1" thickBot="1" x14ac:dyDescent="0.3">
      <c r="A94" s="47"/>
      <c r="B94" s="114"/>
      <c r="C94" s="93"/>
      <c r="D94" s="6"/>
      <c r="E94" s="41" t="str">
        <f>Translations!$B$75</f>
        <v>ii. Costs of the new equipment or new measures</v>
      </c>
      <c r="F94" s="6"/>
      <c r="G94" s="153"/>
      <c r="H94" s="6"/>
      <c r="I94" s="6"/>
      <c r="J94" s="6"/>
      <c r="K94" s="6"/>
      <c r="L94" s="6"/>
      <c r="M94" s="6"/>
      <c r="N94" s="6"/>
      <c r="O94" s="141"/>
      <c r="P94" s="47"/>
      <c r="Q94" s="47"/>
    </row>
    <row r="95" spans="1:17" s="127" customFormat="1" ht="12.75" customHeight="1" x14ac:dyDescent="0.25">
      <c r="A95" s="47"/>
      <c r="B95" s="114"/>
      <c r="C95" s="93"/>
      <c r="D95" s="6"/>
      <c r="E95" s="302" t="str">
        <f>Translations!$B$70</f>
        <v>Brief description</v>
      </c>
      <c r="F95" s="309"/>
      <c r="G95" s="309"/>
      <c r="H95" s="306" t="str">
        <f>Translations!$B$86</f>
        <v>Investment costs</v>
      </c>
      <c r="I95" s="307"/>
      <c r="J95" s="308"/>
      <c r="K95" s="302" t="str">
        <f>Translations!$B$87</f>
        <v>O&amp;M costs [£/year]</v>
      </c>
      <c r="L95" s="303"/>
      <c r="M95" s="268" t="str">
        <f>Translations!$B$88</f>
        <v>Other costs [£/year]</v>
      </c>
      <c r="N95" s="268" t="str">
        <f>Translations!$B$74</f>
        <v>Annual costs [£]</v>
      </c>
      <c r="O95" s="97"/>
      <c r="P95" s="47"/>
      <c r="Q95" s="47"/>
    </row>
    <row r="96" spans="1:17" s="193" customFormat="1" ht="25.5" customHeight="1" thickBot="1" x14ac:dyDescent="0.3">
      <c r="A96" s="151"/>
      <c r="B96" s="152"/>
      <c r="C96" s="139"/>
      <c r="D96" s="192"/>
      <c r="E96" s="304"/>
      <c r="F96" s="310"/>
      <c r="G96" s="310"/>
      <c r="H96" s="185" t="str">
        <f>Translations!$B$89</f>
        <v>Investment costs [£]</v>
      </c>
      <c r="I96" s="202" t="str">
        <f>Translations!$B$90</f>
        <v>depreciation period [years]</v>
      </c>
      <c r="J96" s="203" t="str">
        <f>Translations!$B$96</f>
        <v>interest rate [%]</v>
      </c>
      <c r="K96" s="304"/>
      <c r="L96" s="305"/>
      <c r="M96" s="301"/>
      <c r="N96" s="269"/>
      <c r="O96" s="98"/>
      <c r="P96" s="151"/>
      <c r="Q96" s="151"/>
    </row>
    <row r="97" spans="1:23" s="127" customFormat="1" ht="15" customHeight="1" x14ac:dyDescent="0.25">
      <c r="A97" s="47"/>
      <c r="B97" s="114"/>
      <c r="C97" s="93"/>
      <c r="D97" s="41"/>
      <c r="E97" s="288"/>
      <c r="F97" s="289"/>
      <c r="G97" s="289"/>
      <c r="H97" s="212"/>
      <c r="I97" s="199"/>
      <c r="J97" s="194"/>
      <c r="K97" s="290"/>
      <c r="L97" s="291"/>
      <c r="M97" s="212"/>
      <c r="N97" s="204" t="str">
        <f>IF(COUNT(H97:M97)&gt;0,IF(COUNT(H97:I97)=2,IF(J97&gt;0,-PMT(J97/100,I97,H97),H97/I97),0)+K97+M97,"")</f>
        <v/>
      </c>
      <c r="O97" s="97"/>
      <c r="P97" s="47"/>
      <c r="Q97" s="47"/>
    </row>
    <row r="98" spans="1:23" s="127" customFormat="1" ht="12.75" customHeight="1" x14ac:dyDescent="0.25">
      <c r="A98" s="47"/>
      <c r="B98" s="114"/>
      <c r="C98" s="93"/>
      <c r="D98" s="6"/>
      <c r="E98" s="299"/>
      <c r="F98" s="300"/>
      <c r="G98" s="300"/>
      <c r="H98" s="211"/>
      <c r="I98" s="200"/>
      <c r="J98" s="195"/>
      <c r="K98" s="297"/>
      <c r="L98" s="298"/>
      <c r="M98" s="211"/>
      <c r="N98" s="205" t="str">
        <f>IF(COUNT(H98:M98)&gt;0,IF(COUNT(H98:I98)=2,IF(J98&gt;0,-PMT(J98/100,I98,H98),H98/I98),0)+K98+M98,"")</f>
        <v/>
      </c>
      <c r="O98" s="97"/>
      <c r="P98" s="47"/>
      <c r="Q98" s="47"/>
    </row>
    <row r="99" spans="1:23" s="127" customFormat="1" ht="12.75" customHeight="1" x14ac:dyDescent="0.25">
      <c r="A99" s="47"/>
      <c r="B99" s="114"/>
      <c r="C99" s="93"/>
      <c r="D99" s="6"/>
      <c r="E99" s="299"/>
      <c r="F99" s="300"/>
      <c r="G99" s="300"/>
      <c r="H99" s="211"/>
      <c r="I99" s="200"/>
      <c r="J99" s="195"/>
      <c r="K99" s="297"/>
      <c r="L99" s="298"/>
      <c r="M99" s="211"/>
      <c r="N99" s="205" t="str">
        <f>IF(COUNT(H99:M99)&gt;0,IF(COUNT(H99:I99)=2,IF(J99&gt;0,-PMT(J99/100,I99,H99),H99/I99),0)+K99+M99,"")</f>
        <v/>
      </c>
      <c r="O99" s="97"/>
      <c r="P99" s="47"/>
      <c r="Q99" s="47"/>
    </row>
    <row r="100" spans="1:23" s="127" customFormat="1" ht="12.75" customHeight="1" x14ac:dyDescent="0.25">
      <c r="A100" s="47"/>
      <c r="B100" s="114"/>
      <c r="C100" s="93"/>
      <c r="D100" s="6"/>
      <c r="E100" s="299"/>
      <c r="F100" s="300"/>
      <c r="G100" s="300"/>
      <c r="H100" s="211"/>
      <c r="I100" s="200"/>
      <c r="J100" s="195"/>
      <c r="K100" s="297"/>
      <c r="L100" s="298"/>
      <c r="M100" s="211"/>
      <c r="N100" s="205" t="str">
        <f>IF(COUNT(H100:M100)&gt;0,IF(COUNT(H100:I100)=2,IF(J100&gt;0,-PMT(J100/100,I100,H100),H100/I100),0)+K100+M100,"")</f>
        <v/>
      </c>
      <c r="O100" s="97"/>
      <c r="P100" s="47"/>
      <c r="Q100" s="47"/>
    </row>
    <row r="101" spans="1:23" s="127" customFormat="1" ht="12.75" customHeight="1" thickBot="1" x14ac:dyDescent="0.3">
      <c r="A101" s="47"/>
      <c r="B101" s="114"/>
      <c r="C101" s="93"/>
      <c r="D101" s="6"/>
      <c r="E101" s="311"/>
      <c r="F101" s="312"/>
      <c r="G101" s="312"/>
      <c r="H101" s="210"/>
      <c r="I101" s="201"/>
      <c r="J101" s="196"/>
      <c r="K101" s="292"/>
      <c r="L101" s="293"/>
      <c r="M101" s="210"/>
      <c r="N101" s="206" t="str">
        <f>IF(COUNT(H101:M101)&gt;0,IF(COUNT(H101:I101)=2,IF(J101&gt;0,-PMT(J101/100,I101,H101),H101/I101),0)+K101+M101,"")</f>
        <v/>
      </c>
      <c r="O101" s="97"/>
      <c r="P101" s="47"/>
      <c r="Q101" s="47"/>
    </row>
    <row r="102" spans="1:23" s="127" customFormat="1" ht="15" customHeight="1" thickBot="1" x14ac:dyDescent="0.3">
      <c r="A102" s="47"/>
      <c r="B102" s="114"/>
      <c r="C102" s="93"/>
      <c r="D102" s="93"/>
      <c r="E102" s="93"/>
      <c r="F102" s="93"/>
      <c r="G102" s="93"/>
      <c r="H102" s="93"/>
      <c r="I102" s="93"/>
      <c r="J102" s="93"/>
      <c r="K102" s="93"/>
      <c r="L102" s="82" t="str">
        <f>Translations!$B$52</f>
        <v>Sum</v>
      </c>
      <c r="M102" s="183" t="s">
        <v>80</v>
      </c>
      <c r="N102" s="165" t="str">
        <f>IF(COUNT(N97:N101)&gt;0,SUM(N97:N101),"")</f>
        <v/>
      </c>
      <c r="O102" s="97"/>
      <c r="P102" s="47"/>
      <c r="Q102" s="47"/>
    </row>
    <row r="103" spans="1:23" s="127" customFormat="1" ht="15" customHeight="1" thickBot="1" x14ac:dyDescent="0.3">
      <c r="A103" s="47"/>
      <c r="B103" s="114"/>
      <c r="C103" s="93"/>
      <c r="D103" s="93"/>
      <c r="E103" s="93"/>
      <c r="F103" s="93"/>
      <c r="G103" s="93"/>
      <c r="H103" s="93"/>
      <c r="I103" s="93"/>
      <c r="J103" s="93"/>
      <c r="K103" s="93"/>
      <c r="L103" s="93"/>
      <c r="M103" s="93"/>
      <c r="N103" s="93"/>
      <c r="O103" s="97"/>
      <c r="P103" s="47"/>
      <c r="Q103" s="47"/>
    </row>
    <row r="104" spans="1:23" s="127" customFormat="1" ht="15" customHeight="1" thickBot="1" x14ac:dyDescent="0.3">
      <c r="A104" s="47"/>
      <c r="B104" s="114"/>
      <c r="C104" s="93"/>
      <c r="D104" s="48" t="s">
        <v>8</v>
      </c>
      <c r="E104" s="271" t="str">
        <f>Translations!$B$77</f>
        <v>Annual costs (Sum of all "additional" costs)</v>
      </c>
      <c r="F104" s="271"/>
      <c r="G104" s="271"/>
      <c r="H104" s="271"/>
      <c r="I104" s="271"/>
      <c r="J104" s="271"/>
      <c r="K104" s="271"/>
      <c r="L104" s="271"/>
      <c r="M104" s="164" t="s">
        <v>80</v>
      </c>
      <c r="N104" s="165" t="str">
        <f>IF(ISNUMBER(N102),N102-IF(ISNUMBER(N92),N92,0),"")</f>
        <v/>
      </c>
      <c r="O104" s="141"/>
      <c r="P104" s="47"/>
      <c r="Q104" s="47"/>
    </row>
    <row r="105" spans="1:23" s="127" customFormat="1" ht="5.15" customHeight="1" x14ac:dyDescent="0.25">
      <c r="A105" s="47"/>
      <c r="B105" s="114"/>
      <c r="C105" s="93"/>
      <c r="D105" s="6"/>
      <c r="E105" s="154"/>
      <c r="F105" s="154"/>
      <c r="G105" s="154"/>
      <c r="H105" s="154"/>
      <c r="I105" s="154"/>
      <c r="J105" s="154"/>
      <c r="K105" s="154"/>
      <c r="L105" s="154"/>
      <c r="M105" s="154"/>
      <c r="N105" s="154"/>
      <c r="O105" s="141"/>
      <c r="P105" s="47"/>
      <c r="Q105" s="47"/>
    </row>
    <row r="106" spans="1:23" s="127" customFormat="1" ht="13.5" thickBot="1" x14ac:dyDescent="0.3">
      <c r="A106" s="47"/>
      <c r="B106" s="114"/>
      <c r="C106" s="93"/>
      <c r="D106" s="6"/>
      <c r="E106" s="119"/>
      <c r="F106" s="119"/>
      <c r="G106" s="48" t="str">
        <f>Translations!$B$78</f>
        <v xml:space="preserve"> Allowance price [£/t CO2e]</v>
      </c>
      <c r="H106" s="119"/>
      <c r="I106" s="48" t="str">
        <f>Translations!$B$79</f>
        <v>Average annual emissions</v>
      </c>
      <c r="J106" s="119"/>
      <c r="K106" s="48" t="str">
        <f>Translations!$B$80</f>
        <v>Improvement factor</v>
      </c>
      <c r="L106" s="119"/>
      <c r="M106" s="119"/>
      <c r="N106" s="119"/>
      <c r="O106" s="141"/>
      <c r="P106" s="47"/>
      <c r="Q106" s="47"/>
    </row>
    <row r="107" spans="1:23" s="127" customFormat="1" ht="15" customHeight="1" thickBot="1" x14ac:dyDescent="0.3">
      <c r="A107" s="47"/>
      <c r="B107" s="114"/>
      <c r="C107" s="93"/>
      <c r="D107" s="48" t="s">
        <v>3</v>
      </c>
      <c r="E107" s="271" t="str">
        <f>Translations!$B$81</f>
        <v>Annual Benefits</v>
      </c>
      <c r="F107" s="272"/>
      <c r="G107" s="140">
        <v>20</v>
      </c>
      <c r="H107" s="161" t="s">
        <v>79</v>
      </c>
      <c r="I107" s="174"/>
      <c r="J107" s="162" t="s">
        <v>79</v>
      </c>
      <c r="K107" s="142" t="str">
        <f>IF(AND(J77&lt;&gt;"",J77=FALSE),1/100,IF(COUNT(J79,J80)=2,J79-J80,""))</f>
        <v/>
      </c>
      <c r="L107" s="163"/>
      <c r="M107" s="164" t="s">
        <v>80</v>
      </c>
      <c r="N107" s="165" t="str">
        <f>IF(COUNT(G107,I107,K107)=3,G107*I107*K107,"")</f>
        <v/>
      </c>
      <c r="O107" s="141"/>
      <c r="P107" s="47"/>
      <c r="Q107" s="47"/>
    </row>
    <row r="108" spans="1:23" s="127" customFormat="1" ht="5.15" customHeight="1" thickBot="1" x14ac:dyDescent="0.3">
      <c r="A108" s="47"/>
      <c r="B108" s="114"/>
      <c r="C108" s="93"/>
      <c r="D108" s="16"/>
      <c r="E108" s="154"/>
      <c r="F108" s="154"/>
      <c r="G108" s="154"/>
      <c r="H108" s="154"/>
      <c r="I108" s="154"/>
      <c r="J108" s="154"/>
      <c r="K108" s="154"/>
      <c r="L108" s="154"/>
      <c r="M108" s="154"/>
      <c r="N108" s="154"/>
      <c r="O108" s="155"/>
      <c r="P108" s="47"/>
      <c r="Q108" s="47"/>
    </row>
    <row r="109" spans="1:23" s="127" customFormat="1" ht="15" customHeight="1" thickBot="1" x14ac:dyDescent="0.3">
      <c r="A109" s="156"/>
      <c r="B109" s="157"/>
      <c r="C109" s="91"/>
      <c r="D109" s="48" t="s">
        <v>100</v>
      </c>
      <c r="E109" s="117" t="str">
        <f>Translations!$B$82</f>
        <v>Costs are unreasonable?</v>
      </c>
      <c r="F109" s="159"/>
      <c r="G109" s="159"/>
      <c r="H109" s="160"/>
      <c r="I109" s="144" t="str">
        <f>IF(COUNT(N104,N107)=2,AND(N104&gt;N107,N104&gt;IF(CNTR_SmallEmitter,500,2000)),"")</f>
        <v/>
      </c>
      <c r="J109" s="92"/>
      <c r="K109" s="92"/>
      <c r="L109" s="92"/>
      <c r="M109" s="92"/>
      <c r="N109" s="92"/>
      <c r="O109" s="158"/>
      <c r="P109" s="156"/>
      <c r="Q109" s="156"/>
    </row>
    <row r="110" spans="1:23" ht="12.75" customHeight="1" thickBot="1" x14ac:dyDescent="0.3">
      <c r="A110" s="106"/>
      <c r="B110" s="114"/>
      <c r="C110" s="84"/>
      <c r="D110" s="8"/>
      <c r="E110" s="85"/>
      <c r="F110" s="7"/>
      <c r="G110" s="9"/>
      <c r="H110" s="9"/>
      <c r="I110" s="9"/>
      <c r="J110" s="9"/>
      <c r="K110" s="9"/>
      <c r="L110" s="9"/>
      <c r="M110" s="9"/>
      <c r="N110" s="9"/>
      <c r="O110" s="96"/>
      <c r="P110" s="79"/>
      <c r="Q110" s="5"/>
      <c r="R110" s="128"/>
      <c r="S110" s="128"/>
      <c r="T110" s="128"/>
      <c r="U110" s="128"/>
      <c r="V110" s="128"/>
      <c r="W110" s="128"/>
    </row>
    <row r="111" spans="1:23" s="127" customFormat="1" ht="12.75" customHeight="1" thickBot="1" x14ac:dyDescent="0.3">
      <c r="A111" s="47"/>
      <c r="B111" s="114"/>
      <c r="C111" s="6"/>
      <c r="D111" s="6"/>
      <c r="E111" s="6"/>
      <c r="F111" s="6"/>
      <c r="G111" s="6"/>
      <c r="H111" s="6"/>
      <c r="I111" s="6"/>
      <c r="J111" s="6"/>
      <c r="K111" s="6"/>
      <c r="L111" s="6"/>
      <c r="M111" s="6"/>
      <c r="N111" s="6"/>
      <c r="O111" s="97"/>
      <c r="P111" s="47"/>
      <c r="Q111" s="47"/>
    </row>
    <row r="112" spans="1:23" s="127" customFormat="1" ht="15.75" customHeight="1" thickBot="1" x14ac:dyDescent="0.3">
      <c r="A112" s="47"/>
      <c r="B112" s="114"/>
      <c r="C112" s="86">
        <f>C75+1</f>
        <v>3</v>
      </c>
      <c r="D112" s="6"/>
      <c r="E112" s="273" t="str">
        <f>Translations!$B$54</f>
        <v>This is an optional tool for calculating whether costs can be considered as unreasonable.</v>
      </c>
      <c r="F112" s="273"/>
      <c r="G112" s="273"/>
      <c r="H112" s="273"/>
      <c r="I112" s="273"/>
      <c r="J112" s="273"/>
      <c r="K112" s="273"/>
      <c r="L112" s="273"/>
      <c r="M112" s="273"/>
      <c r="N112" s="273"/>
      <c r="O112" s="97"/>
      <c r="P112" s="47"/>
      <c r="Q112" s="47"/>
    </row>
    <row r="113" spans="1:17" s="127" customFormat="1" ht="5.15" customHeight="1" x14ac:dyDescent="0.25">
      <c r="A113" s="47"/>
      <c r="B113" s="114"/>
      <c r="C113" s="166"/>
      <c r="D113" s="6"/>
      <c r="E113" s="145"/>
      <c r="F113" s="145"/>
      <c r="G113" s="145"/>
      <c r="H113" s="145"/>
      <c r="I113" s="145"/>
      <c r="J113" s="145"/>
      <c r="K113" s="145"/>
      <c r="L113" s="145"/>
      <c r="M113" s="145"/>
      <c r="N113" s="145"/>
      <c r="O113" s="97"/>
      <c r="P113" s="47"/>
      <c r="Q113" s="47"/>
    </row>
    <row r="114" spans="1:17" s="127" customFormat="1" ht="12.75" customHeight="1" x14ac:dyDescent="0.25">
      <c r="A114" s="47"/>
      <c r="B114" s="114"/>
      <c r="C114" s="93"/>
      <c r="D114" s="48" t="s">
        <v>1</v>
      </c>
      <c r="E114" s="271" t="str">
        <f>Translations!$B$55</f>
        <v>Direct impact on accuracy?</v>
      </c>
      <c r="F114" s="271"/>
      <c r="G114" s="271"/>
      <c r="H114" s="271"/>
      <c r="I114" s="272"/>
      <c r="J114" s="191"/>
      <c r="K114" s="146"/>
      <c r="L114" s="146"/>
      <c r="M114" s="146"/>
      <c r="N114" s="146"/>
      <c r="O114" s="97"/>
      <c r="P114" s="47"/>
      <c r="Q114" s="47"/>
    </row>
    <row r="115" spans="1:17" s="127" customFormat="1" ht="5.15" customHeight="1" x14ac:dyDescent="0.25">
      <c r="A115" s="47"/>
      <c r="B115" s="114"/>
      <c r="C115" s="93"/>
      <c r="D115" s="6"/>
      <c r="E115" s="63"/>
      <c r="F115" s="63"/>
      <c r="G115" s="63"/>
      <c r="H115" s="63"/>
      <c r="I115" s="63"/>
      <c r="J115" s="63"/>
      <c r="K115" s="63"/>
      <c r="L115" s="63"/>
      <c r="M115" s="63"/>
      <c r="N115" s="63"/>
      <c r="O115" s="97"/>
      <c r="P115" s="47"/>
      <c r="Q115" s="47"/>
    </row>
    <row r="116" spans="1:17" s="127" customFormat="1" ht="12.75" customHeight="1" x14ac:dyDescent="0.25">
      <c r="A116" s="47"/>
      <c r="B116" s="114"/>
      <c r="C116" s="93"/>
      <c r="D116" s="6"/>
      <c r="E116" s="274" t="str">
        <f>Translations!$B$57</f>
        <v>Uncertainty currently achieved:</v>
      </c>
      <c r="F116" s="274"/>
      <c r="G116" s="274"/>
      <c r="H116" s="274"/>
      <c r="I116" s="275"/>
      <c r="J116" s="173"/>
      <c r="K116" s="217" t="str">
        <f>IF(J116&lt;0,EUconst_ERR_Inconsistent,"")</f>
        <v/>
      </c>
      <c r="L116" s="145"/>
      <c r="M116" s="145"/>
      <c r="N116" s="145"/>
      <c r="O116" s="97"/>
      <c r="P116" s="47"/>
      <c r="Q116" s="148" t="b">
        <f>AND(J114&lt;&gt;"",J114=FALSE)</f>
        <v>0</v>
      </c>
    </row>
    <row r="117" spans="1:17" s="127" customFormat="1" ht="12.75" customHeight="1" x14ac:dyDescent="0.25">
      <c r="A117" s="47"/>
      <c r="B117" s="114"/>
      <c r="C117" s="93"/>
      <c r="D117" s="6"/>
      <c r="E117" s="274" t="str">
        <f>Translations!$B$58</f>
        <v>Uncertainty related to the tier required:</v>
      </c>
      <c r="F117" s="274"/>
      <c r="G117" s="274"/>
      <c r="H117" s="274"/>
      <c r="I117" s="275"/>
      <c r="J117" s="173"/>
      <c r="K117" s="145"/>
      <c r="L117" s="145"/>
      <c r="M117" s="145"/>
      <c r="N117" s="145"/>
      <c r="O117" s="97"/>
      <c r="P117" s="47"/>
      <c r="Q117" s="148" t="b">
        <f>Q116</f>
        <v>0</v>
      </c>
    </row>
    <row r="118" spans="1:17" s="127" customFormat="1" ht="5.15" customHeight="1" x14ac:dyDescent="0.25">
      <c r="A118" s="47"/>
      <c r="B118" s="114"/>
      <c r="C118" s="93"/>
      <c r="D118" s="6"/>
      <c r="E118" s="147"/>
      <c r="F118" s="147"/>
      <c r="G118" s="147"/>
      <c r="H118" s="147"/>
      <c r="I118" s="147"/>
      <c r="J118" s="145"/>
      <c r="K118" s="145"/>
      <c r="L118" s="145"/>
      <c r="M118" s="145"/>
      <c r="N118" s="145"/>
      <c r="O118" s="97"/>
      <c r="P118" s="47"/>
      <c r="Q118" s="47"/>
    </row>
    <row r="119" spans="1:17" s="127" customFormat="1" ht="12.75" customHeight="1" x14ac:dyDescent="0.25">
      <c r="A119" s="47"/>
      <c r="B119" s="114"/>
      <c r="C119" s="93"/>
      <c r="D119" s="48" t="s">
        <v>2</v>
      </c>
      <c r="E119" s="276" t="str">
        <f>Translations!$B$59</f>
        <v>Types of costs</v>
      </c>
      <c r="F119" s="276"/>
      <c r="G119" s="276"/>
      <c r="H119" s="276"/>
      <c r="I119" s="276"/>
      <c r="J119" s="276"/>
      <c r="K119" s="276"/>
      <c r="L119" s="276"/>
      <c r="M119" s="276"/>
      <c r="N119" s="276"/>
      <c r="O119" s="97"/>
      <c r="P119" s="47"/>
      <c r="Q119" s="47"/>
    </row>
    <row r="120" spans="1:17" s="127" customFormat="1" ht="5.15" customHeight="1" x14ac:dyDescent="0.25">
      <c r="A120" s="47"/>
      <c r="B120" s="114"/>
      <c r="C120" s="93"/>
      <c r="D120" s="6"/>
      <c r="E120" s="145"/>
      <c r="F120" s="145"/>
      <c r="G120" s="145"/>
      <c r="H120" s="145"/>
      <c r="I120" s="145"/>
      <c r="J120" s="145"/>
      <c r="K120" s="145"/>
      <c r="L120" s="145"/>
      <c r="M120" s="6"/>
      <c r="N120" s="145"/>
      <c r="O120" s="97"/>
      <c r="P120" s="47"/>
      <c r="Q120" s="47"/>
    </row>
    <row r="121" spans="1:17" s="127" customFormat="1" ht="13" thickBot="1" x14ac:dyDescent="0.3">
      <c r="A121" s="47"/>
      <c r="B121" s="114"/>
      <c r="C121" s="93"/>
      <c r="D121" s="6"/>
      <c r="E121" s="41" t="str">
        <f>Translations!$B$72</f>
        <v>i. Current or reference costs</v>
      </c>
      <c r="F121" s="145"/>
      <c r="G121" s="145"/>
      <c r="H121" s="145"/>
      <c r="I121" s="145"/>
      <c r="J121" s="145"/>
      <c r="K121" s="145"/>
      <c r="L121" s="145"/>
      <c r="M121" s="6"/>
      <c r="N121" s="145"/>
      <c r="O121" s="97"/>
      <c r="P121" s="47"/>
      <c r="Q121" s="47"/>
    </row>
    <row r="122" spans="1:17" s="127" customFormat="1" ht="12.75" customHeight="1" x14ac:dyDescent="0.25">
      <c r="A122" s="47"/>
      <c r="B122" s="114"/>
      <c r="C122" s="93"/>
      <c r="D122" s="6"/>
      <c r="E122" s="302" t="str">
        <f>Translations!$B$70</f>
        <v>Brief description</v>
      </c>
      <c r="F122" s="309"/>
      <c r="G122" s="309"/>
      <c r="H122" s="306" t="str">
        <f>Translations!$B$86</f>
        <v>Investment costs</v>
      </c>
      <c r="I122" s="307"/>
      <c r="J122" s="308"/>
      <c r="K122" s="302" t="str">
        <f>Translations!$B$87</f>
        <v>O&amp;M costs [£/year]</v>
      </c>
      <c r="L122" s="303"/>
      <c r="M122" s="268" t="str">
        <f>Translations!$B$88</f>
        <v>Other costs [£/year]</v>
      </c>
      <c r="N122" s="268" t="str">
        <f>Translations!$B$74</f>
        <v>Annual costs [£]</v>
      </c>
      <c r="O122" s="97"/>
      <c r="P122" s="47"/>
      <c r="Q122" s="47"/>
    </row>
    <row r="123" spans="1:17" s="193" customFormat="1" ht="25.5" customHeight="1" thickBot="1" x14ac:dyDescent="0.3">
      <c r="A123" s="151"/>
      <c r="B123" s="152"/>
      <c r="C123" s="139"/>
      <c r="D123" s="192"/>
      <c r="E123" s="304"/>
      <c r="F123" s="310"/>
      <c r="G123" s="310"/>
      <c r="H123" s="185" t="str">
        <f>Translations!$B$89</f>
        <v>Investment costs [£]</v>
      </c>
      <c r="I123" s="202" t="str">
        <f>Translations!$B$90</f>
        <v>depreciation period [years]</v>
      </c>
      <c r="J123" s="203" t="str">
        <f>Translations!$B$96</f>
        <v>interest rate [%]</v>
      </c>
      <c r="K123" s="304"/>
      <c r="L123" s="305"/>
      <c r="M123" s="301"/>
      <c r="N123" s="269"/>
      <c r="O123" s="98"/>
      <c r="P123" s="151"/>
      <c r="Q123" s="151"/>
    </row>
    <row r="124" spans="1:17" s="127" customFormat="1" ht="15" customHeight="1" x14ac:dyDescent="0.25">
      <c r="A124" s="47"/>
      <c r="B124" s="114"/>
      <c r="C124" s="93"/>
      <c r="D124" s="41"/>
      <c r="E124" s="288"/>
      <c r="F124" s="289"/>
      <c r="G124" s="289"/>
      <c r="H124" s="212"/>
      <c r="I124" s="199"/>
      <c r="J124" s="194"/>
      <c r="K124" s="290"/>
      <c r="L124" s="291"/>
      <c r="M124" s="212"/>
      <c r="N124" s="204" t="str">
        <f>IF(COUNT(H124:M124)&gt;0,IF(COUNT(H124:I124)=2,IF(J124&gt;0,-PMT(J124/100,I124,H124),H124/I124),0)+K124+M124,"")</f>
        <v/>
      </c>
      <c r="O124" s="155"/>
      <c r="P124" s="47"/>
      <c r="Q124" s="47"/>
    </row>
    <row r="125" spans="1:17" s="127" customFormat="1" ht="12.75" customHeight="1" x14ac:dyDescent="0.25">
      <c r="A125" s="47"/>
      <c r="B125" s="114"/>
      <c r="C125" s="93"/>
      <c r="D125" s="6"/>
      <c r="E125" s="299"/>
      <c r="F125" s="300"/>
      <c r="G125" s="300"/>
      <c r="H125" s="211"/>
      <c r="I125" s="200"/>
      <c r="J125" s="195"/>
      <c r="K125" s="297"/>
      <c r="L125" s="298"/>
      <c r="M125" s="211"/>
      <c r="N125" s="205" t="str">
        <f>IF(COUNT(H125:M125)&gt;0,IF(COUNT(H125:I125)=2,IF(J125&gt;0,-PMT(J125/100,I125,H125),H125/I125),0)+K125+M125,"")</f>
        <v/>
      </c>
      <c r="O125" s="97"/>
      <c r="P125" s="47"/>
      <c r="Q125" s="47"/>
    </row>
    <row r="126" spans="1:17" s="127" customFormat="1" ht="12.75" customHeight="1" x14ac:dyDescent="0.25">
      <c r="A126" s="47"/>
      <c r="B126" s="114"/>
      <c r="C126" s="93"/>
      <c r="D126" s="6"/>
      <c r="E126" s="299"/>
      <c r="F126" s="300"/>
      <c r="G126" s="300"/>
      <c r="H126" s="211"/>
      <c r="I126" s="200"/>
      <c r="J126" s="195"/>
      <c r="K126" s="297"/>
      <c r="L126" s="298"/>
      <c r="M126" s="211"/>
      <c r="N126" s="205" t="str">
        <f>IF(COUNT(H126:M126)&gt;0,IF(COUNT(H126:I126)=2,IF(J126&gt;0,-PMT(J126/100,I126,H126),H126/I126),0)+K126+M126,"")</f>
        <v/>
      </c>
      <c r="O126" s="97"/>
      <c r="P126" s="47"/>
      <c r="Q126" s="47"/>
    </row>
    <row r="127" spans="1:17" s="127" customFormat="1" ht="12.75" customHeight="1" x14ac:dyDescent="0.25">
      <c r="A127" s="47"/>
      <c r="B127" s="114"/>
      <c r="C127" s="93"/>
      <c r="D127" s="6"/>
      <c r="E127" s="299"/>
      <c r="F127" s="300"/>
      <c r="G127" s="300"/>
      <c r="H127" s="211"/>
      <c r="I127" s="200"/>
      <c r="J127" s="195"/>
      <c r="K127" s="297"/>
      <c r="L127" s="298"/>
      <c r="M127" s="211"/>
      <c r="N127" s="205" t="str">
        <f>IF(COUNT(H127:M127)&gt;0,IF(COUNT(H127:I127)=2,IF(J127&gt;0,-PMT(J127/100,I127,H127),H127/I127),0)+K127+M127,"")</f>
        <v/>
      </c>
      <c r="O127" s="97"/>
      <c r="P127" s="47"/>
      <c r="Q127" s="47"/>
    </row>
    <row r="128" spans="1:17" s="127" customFormat="1" ht="12.75" customHeight="1" thickBot="1" x14ac:dyDescent="0.3">
      <c r="A128" s="47"/>
      <c r="B128" s="114"/>
      <c r="C128" s="93"/>
      <c r="D128" s="6"/>
      <c r="E128" s="311"/>
      <c r="F128" s="312"/>
      <c r="G128" s="312"/>
      <c r="H128" s="210"/>
      <c r="I128" s="201"/>
      <c r="J128" s="196"/>
      <c r="K128" s="292"/>
      <c r="L128" s="293"/>
      <c r="M128" s="210"/>
      <c r="N128" s="206" t="str">
        <f>IF(COUNT(H128:M128)&gt;0,IF(COUNT(H128:I128)=2,IF(J128&gt;0,-PMT(J128/100,I128,H128),H128/I128),0)+K128+M128,"")</f>
        <v/>
      </c>
      <c r="O128" s="97"/>
      <c r="P128" s="47"/>
      <c r="Q128" s="47"/>
    </row>
    <row r="129" spans="1:17" s="127" customFormat="1" ht="12.75" customHeight="1" thickBot="1" x14ac:dyDescent="0.3">
      <c r="A129" s="47"/>
      <c r="B129" s="114"/>
      <c r="C129" s="93"/>
      <c r="D129" s="6"/>
      <c r="E129" s="145"/>
      <c r="F129" s="145"/>
      <c r="G129" s="145"/>
      <c r="H129" s="145"/>
      <c r="I129" s="145"/>
      <c r="J129" s="145"/>
      <c r="K129" s="145"/>
      <c r="L129" s="82" t="str">
        <f>Translations!$B$52</f>
        <v>Sum</v>
      </c>
      <c r="M129" s="183" t="s">
        <v>80</v>
      </c>
      <c r="N129" s="165" t="str">
        <f>IF(COUNT(N124:N128)&gt;0,SUM(N124:N128),"")</f>
        <v/>
      </c>
      <c r="O129" s="97"/>
      <c r="P129" s="47"/>
      <c r="Q129" s="47"/>
    </row>
    <row r="130" spans="1:17" s="127" customFormat="1" ht="5.15" customHeight="1" x14ac:dyDescent="0.25">
      <c r="A130" s="47"/>
      <c r="B130" s="114"/>
      <c r="C130" s="93"/>
      <c r="D130" s="6"/>
      <c r="E130" s="93"/>
      <c r="F130" s="93"/>
      <c r="G130" s="93"/>
      <c r="H130" s="93"/>
      <c r="I130" s="93"/>
      <c r="J130" s="93"/>
      <c r="K130" s="93"/>
      <c r="L130" s="93"/>
      <c r="M130" s="93"/>
      <c r="N130" s="93"/>
      <c r="O130" s="141"/>
      <c r="P130" s="47"/>
      <c r="Q130" s="47"/>
    </row>
    <row r="131" spans="1:17" s="127" customFormat="1" ht="15" customHeight="1" thickBot="1" x14ac:dyDescent="0.3">
      <c r="A131" s="47"/>
      <c r="B131" s="114"/>
      <c r="C131" s="93"/>
      <c r="D131" s="6"/>
      <c r="E131" s="41" t="str">
        <f>Translations!$B$75</f>
        <v>ii. Costs of the new equipment or new measures</v>
      </c>
      <c r="F131" s="6"/>
      <c r="G131" s="153"/>
      <c r="H131" s="6"/>
      <c r="I131" s="6"/>
      <c r="J131" s="6"/>
      <c r="K131" s="6"/>
      <c r="L131" s="6"/>
      <c r="M131" s="6"/>
      <c r="N131" s="6"/>
      <c r="O131" s="141"/>
      <c r="P131" s="47"/>
      <c r="Q131" s="47"/>
    </row>
    <row r="132" spans="1:17" s="127" customFormat="1" ht="12.75" customHeight="1" x14ac:dyDescent="0.25">
      <c r="A132" s="47"/>
      <c r="B132" s="114"/>
      <c r="C132" s="93"/>
      <c r="D132" s="6"/>
      <c r="E132" s="302" t="str">
        <f>Translations!$B$70</f>
        <v>Brief description</v>
      </c>
      <c r="F132" s="309"/>
      <c r="G132" s="309"/>
      <c r="H132" s="306" t="str">
        <f>Translations!$B$86</f>
        <v>Investment costs</v>
      </c>
      <c r="I132" s="307"/>
      <c r="J132" s="308"/>
      <c r="K132" s="302" t="str">
        <f>Translations!$B$87</f>
        <v>O&amp;M costs [£/year]</v>
      </c>
      <c r="L132" s="303"/>
      <c r="M132" s="268" t="str">
        <f>Translations!$B$88</f>
        <v>Other costs [£/year]</v>
      </c>
      <c r="N132" s="268" t="str">
        <f>Translations!$B$74</f>
        <v>Annual costs [£]</v>
      </c>
      <c r="O132" s="97"/>
      <c r="P132" s="47"/>
      <c r="Q132" s="47"/>
    </row>
    <row r="133" spans="1:17" s="193" customFormat="1" ht="25.5" customHeight="1" thickBot="1" x14ac:dyDescent="0.3">
      <c r="A133" s="151"/>
      <c r="B133" s="152"/>
      <c r="C133" s="139"/>
      <c r="D133" s="192"/>
      <c r="E133" s="304"/>
      <c r="F133" s="310"/>
      <c r="G133" s="310"/>
      <c r="H133" s="185" t="str">
        <f>Translations!$B$89</f>
        <v>Investment costs [£]</v>
      </c>
      <c r="I133" s="202" t="str">
        <f>Translations!$B$90</f>
        <v>depreciation period [years]</v>
      </c>
      <c r="J133" s="203" t="str">
        <f>Translations!$B$96</f>
        <v>interest rate [%]</v>
      </c>
      <c r="K133" s="304"/>
      <c r="L133" s="305"/>
      <c r="M133" s="301"/>
      <c r="N133" s="269"/>
      <c r="O133" s="98"/>
      <c r="P133" s="151"/>
      <c r="Q133" s="151"/>
    </row>
    <row r="134" spans="1:17" s="127" customFormat="1" ht="15" customHeight="1" x14ac:dyDescent="0.25">
      <c r="A134" s="47"/>
      <c r="B134" s="114"/>
      <c r="C134" s="93"/>
      <c r="D134" s="41"/>
      <c r="E134" s="288"/>
      <c r="F134" s="289"/>
      <c r="G134" s="289"/>
      <c r="H134" s="212"/>
      <c r="I134" s="199"/>
      <c r="J134" s="194"/>
      <c r="K134" s="290"/>
      <c r="L134" s="291"/>
      <c r="M134" s="212"/>
      <c r="N134" s="204" t="str">
        <f>IF(COUNT(H134:M134)&gt;0,IF(COUNT(H134:I134)=2,IF(J134&gt;0,-PMT(J134/100,I134,H134),H134/I134),0)+K134+M134,"")</f>
        <v/>
      </c>
      <c r="O134" s="97"/>
      <c r="P134" s="47"/>
      <c r="Q134" s="47"/>
    </row>
    <row r="135" spans="1:17" s="127" customFormat="1" ht="12.75" customHeight="1" x14ac:dyDescent="0.25">
      <c r="A135" s="47"/>
      <c r="B135" s="114"/>
      <c r="C135" s="93"/>
      <c r="D135" s="6"/>
      <c r="E135" s="299"/>
      <c r="F135" s="300"/>
      <c r="G135" s="300"/>
      <c r="H135" s="211"/>
      <c r="I135" s="200"/>
      <c r="J135" s="195"/>
      <c r="K135" s="297"/>
      <c r="L135" s="298"/>
      <c r="M135" s="211"/>
      <c r="N135" s="205" t="str">
        <f>IF(COUNT(H135:M135)&gt;0,IF(COUNT(H135:I135)=2,IF(J135&gt;0,-PMT(J135/100,I135,H135),H135/I135),0)+K135+M135,"")</f>
        <v/>
      </c>
      <c r="O135" s="97"/>
      <c r="P135" s="47"/>
      <c r="Q135" s="47"/>
    </row>
    <row r="136" spans="1:17" s="127" customFormat="1" ht="12.75" customHeight="1" x14ac:dyDescent="0.25">
      <c r="A136" s="47"/>
      <c r="B136" s="114"/>
      <c r="C136" s="93"/>
      <c r="D136" s="6"/>
      <c r="E136" s="299"/>
      <c r="F136" s="300"/>
      <c r="G136" s="300"/>
      <c r="H136" s="211"/>
      <c r="I136" s="200"/>
      <c r="J136" s="195"/>
      <c r="K136" s="297"/>
      <c r="L136" s="298"/>
      <c r="M136" s="211"/>
      <c r="N136" s="205" t="str">
        <f>IF(COUNT(H136:M136)&gt;0,IF(COUNT(H136:I136)=2,IF(J136&gt;0,-PMT(J136/100,I136,H136),H136/I136),0)+K136+M136,"")</f>
        <v/>
      </c>
      <c r="O136" s="97"/>
      <c r="P136" s="47"/>
      <c r="Q136" s="47"/>
    </row>
    <row r="137" spans="1:17" s="127" customFormat="1" ht="12.75" customHeight="1" x14ac:dyDescent="0.25">
      <c r="A137" s="47"/>
      <c r="B137" s="114"/>
      <c r="C137" s="93"/>
      <c r="D137" s="6"/>
      <c r="E137" s="299"/>
      <c r="F137" s="300"/>
      <c r="G137" s="300"/>
      <c r="H137" s="211"/>
      <c r="I137" s="200"/>
      <c r="J137" s="195"/>
      <c r="K137" s="297"/>
      <c r="L137" s="298"/>
      <c r="M137" s="211"/>
      <c r="N137" s="205" t="str">
        <f>IF(COUNT(H137:M137)&gt;0,IF(COUNT(H137:I137)=2,IF(J137&gt;0,-PMT(J137/100,I137,H137),H137/I137),0)+K137+M137,"")</f>
        <v/>
      </c>
      <c r="O137" s="97"/>
      <c r="P137" s="47"/>
      <c r="Q137" s="47"/>
    </row>
    <row r="138" spans="1:17" s="127" customFormat="1" ht="12.75" customHeight="1" thickBot="1" x14ac:dyDescent="0.3">
      <c r="A138" s="47"/>
      <c r="B138" s="114"/>
      <c r="C138" s="93"/>
      <c r="D138" s="6"/>
      <c r="E138" s="311"/>
      <c r="F138" s="312"/>
      <c r="G138" s="312"/>
      <c r="H138" s="210"/>
      <c r="I138" s="201"/>
      <c r="J138" s="196"/>
      <c r="K138" s="292"/>
      <c r="L138" s="293"/>
      <c r="M138" s="210"/>
      <c r="N138" s="206" t="str">
        <f>IF(COUNT(H138:M138)&gt;0,IF(COUNT(H138:I138)=2,IF(J138&gt;0,-PMT(J138/100,I138,H138),H138/I138),0)+K138+M138,"")</f>
        <v/>
      </c>
      <c r="O138" s="97"/>
      <c r="P138" s="47"/>
      <c r="Q138" s="47"/>
    </row>
    <row r="139" spans="1:17" s="127" customFormat="1" ht="15" customHeight="1" thickBot="1" x14ac:dyDescent="0.3">
      <c r="A139" s="47"/>
      <c r="B139" s="114"/>
      <c r="C139" s="93"/>
      <c r="D139" s="93"/>
      <c r="E139" s="93"/>
      <c r="F139" s="93"/>
      <c r="G139" s="93"/>
      <c r="H139" s="93"/>
      <c r="I139" s="93"/>
      <c r="J139" s="93"/>
      <c r="K139" s="93"/>
      <c r="L139" s="82" t="str">
        <f>Translations!$B$52</f>
        <v>Sum</v>
      </c>
      <c r="M139" s="183" t="s">
        <v>80</v>
      </c>
      <c r="N139" s="165" t="str">
        <f>IF(COUNT(N134:N138)&gt;0,SUM(N134:N138),"")</f>
        <v/>
      </c>
      <c r="O139" s="97"/>
      <c r="P139" s="47"/>
      <c r="Q139" s="47"/>
    </row>
    <row r="140" spans="1:17" s="127" customFormat="1" ht="15" customHeight="1" thickBot="1" x14ac:dyDescent="0.3">
      <c r="A140" s="47"/>
      <c r="B140" s="114"/>
      <c r="C140" s="93"/>
      <c r="D140" s="93"/>
      <c r="E140" s="93"/>
      <c r="F140" s="93"/>
      <c r="G140" s="93"/>
      <c r="H140" s="93"/>
      <c r="I140" s="93"/>
      <c r="J140" s="93"/>
      <c r="K140" s="93"/>
      <c r="L140" s="93"/>
      <c r="M140" s="93"/>
      <c r="N140" s="93"/>
      <c r="O140" s="97"/>
      <c r="P140" s="47"/>
      <c r="Q140" s="47"/>
    </row>
    <row r="141" spans="1:17" s="127" customFormat="1" ht="15" customHeight="1" thickBot="1" x14ac:dyDescent="0.3">
      <c r="A141" s="47"/>
      <c r="B141" s="114"/>
      <c r="C141" s="93"/>
      <c r="D141" s="48" t="s">
        <v>8</v>
      </c>
      <c r="E141" s="271" t="str">
        <f>Translations!$B$77</f>
        <v>Annual costs (Sum of all "additional" costs)</v>
      </c>
      <c r="F141" s="271"/>
      <c r="G141" s="271"/>
      <c r="H141" s="271"/>
      <c r="I141" s="271"/>
      <c r="J141" s="271"/>
      <c r="K141" s="271"/>
      <c r="L141" s="271"/>
      <c r="M141" s="164" t="s">
        <v>80</v>
      </c>
      <c r="N141" s="165" t="str">
        <f>IF(ISNUMBER(N139),N139-IF(ISNUMBER(N129),N129,0),"")</f>
        <v/>
      </c>
      <c r="O141" s="141"/>
      <c r="P141" s="47"/>
      <c r="Q141" s="47"/>
    </row>
    <row r="142" spans="1:17" s="127" customFormat="1" ht="5.15" customHeight="1" x14ac:dyDescent="0.25">
      <c r="A142" s="47"/>
      <c r="B142" s="114"/>
      <c r="C142" s="93"/>
      <c r="D142" s="6"/>
      <c r="E142" s="154"/>
      <c r="F142" s="154"/>
      <c r="G142" s="154"/>
      <c r="H142" s="154"/>
      <c r="I142" s="154"/>
      <c r="J142" s="154"/>
      <c r="K142" s="154"/>
      <c r="L142" s="154"/>
      <c r="M142" s="154"/>
      <c r="N142" s="154"/>
      <c r="O142" s="141"/>
      <c r="P142" s="47"/>
      <c r="Q142" s="47"/>
    </row>
    <row r="143" spans="1:17" s="127" customFormat="1" ht="13.5" thickBot="1" x14ac:dyDescent="0.3">
      <c r="A143" s="47"/>
      <c r="B143" s="114"/>
      <c r="C143" s="93"/>
      <c r="D143" s="6"/>
      <c r="E143" s="119"/>
      <c r="F143" s="119"/>
      <c r="G143" s="48" t="str">
        <f>Translations!$B$78</f>
        <v xml:space="preserve"> Allowance price [£/t CO2e]</v>
      </c>
      <c r="H143" s="119"/>
      <c r="I143" s="48" t="str">
        <f>Translations!$B$79</f>
        <v>Average annual emissions</v>
      </c>
      <c r="J143" s="119"/>
      <c r="K143" s="48" t="str">
        <f>Translations!$B$80</f>
        <v>Improvement factor</v>
      </c>
      <c r="L143" s="119"/>
      <c r="M143" s="119"/>
      <c r="N143" s="119"/>
      <c r="O143" s="141"/>
      <c r="P143" s="47"/>
      <c r="Q143" s="47"/>
    </row>
    <row r="144" spans="1:17" s="127" customFormat="1" ht="15" customHeight="1" thickBot="1" x14ac:dyDescent="0.3">
      <c r="A144" s="47"/>
      <c r="B144" s="114"/>
      <c r="C144" s="93"/>
      <c r="D144" s="48" t="s">
        <v>3</v>
      </c>
      <c r="E144" s="271" t="str">
        <f>Translations!$B$81</f>
        <v>Annual Benefits</v>
      </c>
      <c r="F144" s="272"/>
      <c r="G144" s="140">
        <v>20</v>
      </c>
      <c r="H144" s="161" t="s">
        <v>79</v>
      </c>
      <c r="I144" s="174"/>
      <c r="J144" s="162" t="s">
        <v>79</v>
      </c>
      <c r="K144" s="142" t="str">
        <f>IF(AND(J114&lt;&gt;"",J114=FALSE),1/100,IF(COUNT(J116,J117)=2,J116-J117,""))</f>
        <v/>
      </c>
      <c r="L144" s="163"/>
      <c r="M144" s="164" t="s">
        <v>80</v>
      </c>
      <c r="N144" s="165" t="str">
        <f>IF(COUNT(G144,I144,K144)=3,G144*I144*K144,"")</f>
        <v/>
      </c>
      <c r="O144" s="141"/>
      <c r="P144" s="47"/>
      <c r="Q144" s="47"/>
    </row>
    <row r="145" spans="1:23" s="127" customFormat="1" ht="5.15" customHeight="1" thickBot="1" x14ac:dyDescent="0.3">
      <c r="A145" s="47"/>
      <c r="B145" s="114"/>
      <c r="C145" s="93"/>
      <c r="D145" s="16"/>
      <c r="E145" s="154"/>
      <c r="F145" s="154"/>
      <c r="G145" s="154"/>
      <c r="H145" s="154"/>
      <c r="I145" s="154"/>
      <c r="J145" s="154"/>
      <c r="K145" s="154"/>
      <c r="L145" s="154"/>
      <c r="M145" s="154"/>
      <c r="N145" s="154"/>
      <c r="O145" s="155"/>
      <c r="P145" s="47"/>
      <c r="Q145" s="47"/>
    </row>
    <row r="146" spans="1:23" s="127" customFormat="1" ht="15" customHeight="1" thickBot="1" x14ac:dyDescent="0.3">
      <c r="A146" s="156"/>
      <c r="B146" s="157"/>
      <c r="C146" s="91"/>
      <c r="D146" s="48" t="s">
        <v>100</v>
      </c>
      <c r="E146" s="117" t="str">
        <f>Translations!$B$82</f>
        <v>Costs are unreasonable?</v>
      </c>
      <c r="F146" s="159"/>
      <c r="G146" s="159"/>
      <c r="H146" s="160"/>
      <c r="I146" s="144" t="str">
        <f>IF(COUNT(N141,N144)=2,AND(N141&gt;N144,N141&gt;IF(CNTR_SmallEmitter,500,2000)),"")</f>
        <v/>
      </c>
      <c r="J146" s="92"/>
      <c r="K146" s="92"/>
      <c r="L146" s="92"/>
      <c r="M146" s="92"/>
      <c r="N146" s="92"/>
      <c r="O146" s="158"/>
      <c r="P146" s="156"/>
      <c r="Q146" s="156"/>
    </row>
    <row r="147" spans="1:23" ht="12.75" customHeight="1" thickBot="1" x14ac:dyDescent="0.3">
      <c r="A147" s="106"/>
      <c r="B147" s="114"/>
      <c r="C147" s="84"/>
      <c r="D147" s="8"/>
      <c r="E147" s="85"/>
      <c r="F147" s="7"/>
      <c r="G147" s="9"/>
      <c r="H147" s="9"/>
      <c r="I147" s="9"/>
      <c r="J147" s="9"/>
      <c r="K147" s="9"/>
      <c r="L147" s="9"/>
      <c r="M147" s="9"/>
      <c r="N147" s="9"/>
      <c r="O147" s="96"/>
      <c r="P147" s="79"/>
      <c r="Q147" s="5"/>
      <c r="R147" s="128"/>
      <c r="S147" s="128"/>
      <c r="T147" s="128"/>
      <c r="U147" s="128"/>
      <c r="V147" s="128"/>
      <c r="W147" s="128"/>
    </row>
    <row r="148" spans="1:23" s="127" customFormat="1" ht="12.75" customHeight="1" thickBot="1" x14ac:dyDescent="0.3">
      <c r="A148" s="47"/>
      <c r="B148" s="114"/>
      <c r="C148" s="6"/>
      <c r="D148" s="6"/>
      <c r="E148" s="6"/>
      <c r="F148" s="6"/>
      <c r="G148" s="6"/>
      <c r="H148" s="6"/>
      <c r="I148" s="6"/>
      <c r="J148" s="6"/>
      <c r="K148" s="6"/>
      <c r="L148" s="6"/>
      <c r="M148" s="6"/>
      <c r="N148" s="6"/>
      <c r="O148" s="97"/>
      <c r="P148" s="47"/>
      <c r="Q148" s="47"/>
    </row>
    <row r="149" spans="1:23" s="127" customFormat="1" ht="15.75" customHeight="1" thickBot="1" x14ac:dyDescent="0.3">
      <c r="A149" s="47"/>
      <c r="B149" s="114"/>
      <c r="C149" s="86">
        <f>C112+1</f>
        <v>4</v>
      </c>
      <c r="D149" s="6"/>
      <c r="E149" s="273" t="str">
        <f>Translations!$B$54</f>
        <v>This is an optional tool for calculating whether costs can be considered as unreasonable.</v>
      </c>
      <c r="F149" s="273"/>
      <c r="G149" s="273"/>
      <c r="H149" s="273"/>
      <c r="I149" s="273"/>
      <c r="J149" s="273"/>
      <c r="K149" s="273"/>
      <c r="L149" s="273"/>
      <c r="M149" s="273"/>
      <c r="N149" s="273"/>
      <c r="O149" s="97"/>
      <c r="P149" s="47"/>
      <c r="Q149" s="47"/>
    </row>
    <row r="150" spans="1:23" s="127" customFormat="1" ht="5.15" customHeight="1" x14ac:dyDescent="0.25">
      <c r="A150" s="47"/>
      <c r="B150" s="114"/>
      <c r="C150" s="166"/>
      <c r="D150" s="6"/>
      <c r="E150" s="145"/>
      <c r="F150" s="145"/>
      <c r="G150" s="145"/>
      <c r="H150" s="145"/>
      <c r="I150" s="145"/>
      <c r="J150" s="145"/>
      <c r="K150" s="145"/>
      <c r="L150" s="145"/>
      <c r="M150" s="145"/>
      <c r="N150" s="145"/>
      <c r="O150" s="97"/>
      <c r="P150" s="47"/>
      <c r="Q150" s="47"/>
    </row>
    <row r="151" spans="1:23" s="127" customFormat="1" ht="12.75" customHeight="1" x14ac:dyDescent="0.25">
      <c r="A151" s="47"/>
      <c r="B151" s="114"/>
      <c r="C151" s="93"/>
      <c r="D151" s="48" t="s">
        <v>1</v>
      </c>
      <c r="E151" s="271" t="str">
        <f>Translations!$B$55</f>
        <v>Direct impact on accuracy?</v>
      </c>
      <c r="F151" s="271"/>
      <c r="G151" s="271"/>
      <c r="H151" s="271"/>
      <c r="I151" s="272"/>
      <c r="J151" s="191"/>
      <c r="K151" s="146"/>
      <c r="L151" s="146"/>
      <c r="M151" s="146"/>
      <c r="N151" s="146"/>
      <c r="O151" s="97"/>
      <c r="P151" s="47"/>
      <c r="Q151" s="47"/>
    </row>
    <row r="152" spans="1:23" s="127" customFormat="1" ht="5.15" customHeight="1" x14ac:dyDescent="0.25">
      <c r="A152" s="47"/>
      <c r="B152" s="114"/>
      <c r="C152" s="93"/>
      <c r="D152" s="6"/>
      <c r="E152" s="63"/>
      <c r="F152" s="63"/>
      <c r="G152" s="63"/>
      <c r="H152" s="63"/>
      <c r="I152" s="63"/>
      <c r="J152" s="63"/>
      <c r="K152" s="63"/>
      <c r="L152" s="63"/>
      <c r="M152" s="63"/>
      <c r="N152" s="63"/>
      <c r="O152" s="97"/>
      <c r="P152" s="47"/>
      <c r="Q152" s="47"/>
    </row>
    <row r="153" spans="1:23" s="127" customFormat="1" ht="12.75" customHeight="1" x14ac:dyDescent="0.25">
      <c r="A153" s="47"/>
      <c r="B153" s="114"/>
      <c r="C153" s="93"/>
      <c r="D153" s="6"/>
      <c r="E153" s="274" t="str">
        <f>Translations!$B$57</f>
        <v>Uncertainty currently achieved:</v>
      </c>
      <c r="F153" s="274"/>
      <c r="G153" s="274"/>
      <c r="H153" s="274"/>
      <c r="I153" s="275"/>
      <c r="J153" s="173"/>
      <c r="K153" s="217" t="str">
        <f>IF(J153&lt;0,EUconst_ERR_Inconsistent,"")</f>
        <v/>
      </c>
      <c r="L153" s="145"/>
      <c r="M153" s="145"/>
      <c r="N153" s="145"/>
      <c r="O153" s="97"/>
      <c r="P153" s="47"/>
      <c r="Q153" s="148" t="b">
        <f>AND(J151&lt;&gt;"",J151=FALSE)</f>
        <v>0</v>
      </c>
    </row>
    <row r="154" spans="1:23" s="127" customFormat="1" ht="12.75" customHeight="1" x14ac:dyDescent="0.25">
      <c r="A154" s="47"/>
      <c r="B154" s="114"/>
      <c r="C154" s="93"/>
      <c r="D154" s="6"/>
      <c r="E154" s="274" t="str">
        <f>Translations!$B$58</f>
        <v>Uncertainty related to the tier required:</v>
      </c>
      <c r="F154" s="274"/>
      <c r="G154" s="274"/>
      <c r="H154" s="274"/>
      <c r="I154" s="275"/>
      <c r="J154" s="173"/>
      <c r="K154" s="145"/>
      <c r="L154" s="145"/>
      <c r="M154" s="145"/>
      <c r="N154" s="145"/>
      <c r="O154" s="97"/>
      <c r="P154" s="47"/>
      <c r="Q154" s="148" t="b">
        <f>Q153</f>
        <v>0</v>
      </c>
    </row>
    <row r="155" spans="1:23" s="127" customFormat="1" ht="5.15" customHeight="1" x14ac:dyDescent="0.25">
      <c r="A155" s="47"/>
      <c r="B155" s="114"/>
      <c r="C155" s="93"/>
      <c r="D155" s="6"/>
      <c r="E155" s="147"/>
      <c r="F155" s="147"/>
      <c r="G155" s="147"/>
      <c r="H155" s="147"/>
      <c r="I155" s="147"/>
      <c r="J155" s="145"/>
      <c r="K155" s="145"/>
      <c r="L155" s="145"/>
      <c r="M155" s="145"/>
      <c r="N155" s="145"/>
      <c r="O155" s="97"/>
      <c r="P155" s="47"/>
      <c r="Q155" s="47"/>
    </row>
    <row r="156" spans="1:23" s="127" customFormat="1" ht="12.75" customHeight="1" x14ac:dyDescent="0.25">
      <c r="A156" s="47"/>
      <c r="B156" s="114"/>
      <c r="C156" s="93"/>
      <c r="D156" s="48" t="s">
        <v>2</v>
      </c>
      <c r="E156" s="276" t="str">
        <f>Translations!$B$59</f>
        <v>Types of costs</v>
      </c>
      <c r="F156" s="276"/>
      <c r="G156" s="276"/>
      <c r="H156" s="276"/>
      <c r="I156" s="276"/>
      <c r="J156" s="276"/>
      <c r="K156" s="276"/>
      <c r="L156" s="276"/>
      <c r="M156" s="276"/>
      <c r="N156" s="276"/>
      <c r="O156" s="97"/>
      <c r="P156" s="47"/>
      <c r="Q156" s="47"/>
    </row>
    <row r="157" spans="1:23" s="127" customFormat="1" ht="5.15" customHeight="1" x14ac:dyDescent="0.25">
      <c r="A157" s="47"/>
      <c r="B157" s="114"/>
      <c r="C157" s="93"/>
      <c r="D157" s="6"/>
      <c r="E157" s="145"/>
      <c r="F157" s="145"/>
      <c r="G157" s="145"/>
      <c r="H157" s="145"/>
      <c r="I157" s="145"/>
      <c r="J157" s="145"/>
      <c r="K157" s="145"/>
      <c r="L157" s="145"/>
      <c r="M157" s="6"/>
      <c r="N157" s="145"/>
      <c r="O157" s="97"/>
      <c r="P157" s="47"/>
      <c r="Q157" s="47"/>
    </row>
    <row r="158" spans="1:23" s="127" customFormat="1" ht="13" thickBot="1" x14ac:dyDescent="0.3">
      <c r="A158" s="47"/>
      <c r="B158" s="114"/>
      <c r="C158" s="93"/>
      <c r="D158" s="6"/>
      <c r="E158" s="41" t="str">
        <f>Translations!$B$72</f>
        <v>i. Current or reference costs</v>
      </c>
      <c r="F158" s="145"/>
      <c r="G158" s="145"/>
      <c r="H158" s="145"/>
      <c r="I158" s="145"/>
      <c r="J158" s="145"/>
      <c r="K158" s="145"/>
      <c r="L158" s="145"/>
      <c r="M158" s="6"/>
      <c r="N158" s="145"/>
      <c r="O158" s="97"/>
      <c r="P158" s="47"/>
      <c r="Q158" s="47"/>
    </row>
    <row r="159" spans="1:23" s="127" customFormat="1" ht="12.75" customHeight="1" x14ac:dyDescent="0.25">
      <c r="A159" s="47"/>
      <c r="B159" s="114"/>
      <c r="C159" s="93"/>
      <c r="D159" s="6"/>
      <c r="E159" s="302" t="str">
        <f>Translations!$B$70</f>
        <v>Brief description</v>
      </c>
      <c r="F159" s="309"/>
      <c r="G159" s="309"/>
      <c r="H159" s="306" t="str">
        <f>Translations!$B$86</f>
        <v>Investment costs</v>
      </c>
      <c r="I159" s="307"/>
      <c r="J159" s="308"/>
      <c r="K159" s="302" t="str">
        <f>Translations!$B$87</f>
        <v>O&amp;M costs [£/year]</v>
      </c>
      <c r="L159" s="303"/>
      <c r="M159" s="268" t="str">
        <f>Translations!$B$88</f>
        <v>Other costs [£/year]</v>
      </c>
      <c r="N159" s="268" t="str">
        <f>Translations!$B$74</f>
        <v>Annual costs [£]</v>
      </c>
      <c r="O159" s="97"/>
      <c r="P159" s="47"/>
      <c r="Q159" s="47"/>
    </row>
    <row r="160" spans="1:23" s="193" customFormat="1" ht="25.5" customHeight="1" thickBot="1" x14ac:dyDescent="0.3">
      <c r="A160" s="151"/>
      <c r="B160" s="152"/>
      <c r="C160" s="139"/>
      <c r="D160" s="192"/>
      <c r="E160" s="304"/>
      <c r="F160" s="310"/>
      <c r="G160" s="310"/>
      <c r="H160" s="185" t="str">
        <f>Translations!$B$89</f>
        <v>Investment costs [£]</v>
      </c>
      <c r="I160" s="202" t="str">
        <f>Translations!$B$90</f>
        <v>depreciation period [years]</v>
      </c>
      <c r="J160" s="203" t="str">
        <f>Translations!$B$96</f>
        <v>interest rate [%]</v>
      </c>
      <c r="K160" s="304"/>
      <c r="L160" s="305"/>
      <c r="M160" s="301"/>
      <c r="N160" s="269"/>
      <c r="O160" s="98"/>
      <c r="P160" s="151"/>
      <c r="Q160" s="151"/>
    </row>
    <row r="161" spans="1:17" s="127" customFormat="1" ht="15" customHeight="1" x14ac:dyDescent="0.25">
      <c r="A161" s="47"/>
      <c r="B161" s="114"/>
      <c r="C161" s="93"/>
      <c r="D161" s="41"/>
      <c r="E161" s="288"/>
      <c r="F161" s="289"/>
      <c r="G161" s="289"/>
      <c r="H161" s="212"/>
      <c r="I161" s="199"/>
      <c r="J161" s="194"/>
      <c r="K161" s="290"/>
      <c r="L161" s="291"/>
      <c r="M161" s="212"/>
      <c r="N161" s="204" t="str">
        <f>IF(COUNT(H161:M161)&gt;0,IF(COUNT(H161:I161)=2,IF(J161&gt;0,-PMT(J161/100,I161,H161),H161/I161),0)+K161+M161,"")</f>
        <v/>
      </c>
      <c r="O161" s="155"/>
      <c r="P161" s="47"/>
      <c r="Q161" s="47"/>
    </row>
    <row r="162" spans="1:17" s="127" customFormat="1" ht="12.75" customHeight="1" x14ac:dyDescent="0.25">
      <c r="A162" s="47"/>
      <c r="B162" s="114"/>
      <c r="C162" s="93"/>
      <c r="D162" s="6"/>
      <c r="E162" s="299"/>
      <c r="F162" s="300"/>
      <c r="G162" s="300"/>
      <c r="H162" s="211"/>
      <c r="I162" s="200"/>
      <c r="J162" s="195"/>
      <c r="K162" s="297"/>
      <c r="L162" s="298"/>
      <c r="M162" s="211"/>
      <c r="N162" s="205" t="str">
        <f>IF(COUNT(H162:M162)&gt;0,IF(COUNT(H162:I162)=2,IF(J162&gt;0,-PMT(J162/100,I162,H162),H162/I162),0)+K162+M162,"")</f>
        <v/>
      </c>
      <c r="O162" s="97"/>
      <c r="P162" s="47"/>
      <c r="Q162" s="47"/>
    </row>
    <row r="163" spans="1:17" s="127" customFormat="1" ht="12.75" customHeight="1" x14ac:dyDescent="0.25">
      <c r="A163" s="47"/>
      <c r="B163" s="114"/>
      <c r="C163" s="93"/>
      <c r="D163" s="6"/>
      <c r="E163" s="299"/>
      <c r="F163" s="300"/>
      <c r="G163" s="300"/>
      <c r="H163" s="211"/>
      <c r="I163" s="200"/>
      <c r="J163" s="195"/>
      <c r="K163" s="297"/>
      <c r="L163" s="298"/>
      <c r="M163" s="211"/>
      <c r="N163" s="205" t="str">
        <f>IF(COUNT(H163:M163)&gt;0,IF(COUNT(H163:I163)=2,IF(J163&gt;0,-PMT(J163/100,I163,H163),H163/I163),0)+K163+M163,"")</f>
        <v/>
      </c>
      <c r="O163" s="97"/>
      <c r="P163" s="47"/>
      <c r="Q163" s="47"/>
    </row>
    <row r="164" spans="1:17" s="127" customFormat="1" ht="12.75" customHeight="1" x14ac:dyDescent="0.25">
      <c r="A164" s="47"/>
      <c r="B164" s="114"/>
      <c r="C164" s="93"/>
      <c r="D164" s="6"/>
      <c r="E164" s="299"/>
      <c r="F164" s="300"/>
      <c r="G164" s="300"/>
      <c r="H164" s="211"/>
      <c r="I164" s="200"/>
      <c r="J164" s="195"/>
      <c r="K164" s="297"/>
      <c r="L164" s="298"/>
      <c r="M164" s="211"/>
      <c r="N164" s="205" t="str">
        <f>IF(COUNT(H164:M164)&gt;0,IF(COUNT(H164:I164)=2,IF(J164&gt;0,-PMT(J164/100,I164,H164),H164/I164),0)+K164+M164,"")</f>
        <v/>
      </c>
      <c r="O164" s="97"/>
      <c r="P164" s="47"/>
      <c r="Q164" s="47"/>
    </row>
    <row r="165" spans="1:17" s="127" customFormat="1" ht="12.75" customHeight="1" thickBot="1" x14ac:dyDescent="0.3">
      <c r="A165" s="47"/>
      <c r="B165" s="114"/>
      <c r="C165" s="93"/>
      <c r="D165" s="6"/>
      <c r="E165" s="311"/>
      <c r="F165" s="312"/>
      <c r="G165" s="312"/>
      <c r="H165" s="210"/>
      <c r="I165" s="201"/>
      <c r="J165" s="196"/>
      <c r="K165" s="292"/>
      <c r="L165" s="293"/>
      <c r="M165" s="210"/>
      <c r="N165" s="206" t="str">
        <f>IF(COUNT(H165:M165)&gt;0,IF(COUNT(H165:I165)=2,IF(J165&gt;0,-PMT(J165/100,I165,H165),H165/I165),0)+K165+M165,"")</f>
        <v/>
      </c>
      <c r="O165" s="97"/>
      <c r="P165" s="47"/>
      <c r="Q165" s="47"/>
    </row>
    <row r="166" spans="1:17" s="127" customFormat="1" ht="12.75" customHeight="1" thickBot="1" x14ac:dyDescent="0.3">
      <c r="A166" s="47"/>
      <c r="B166" s="114"/>
      <c r="C166" s="93"/>
      <c r="D166" s="6"/>
      <c r="E166" s="145"/>
      <c r="F166" s="145"/>
      <c r="G166" s="145"/>
      <c r="H166" s="145"/>
      <c r="I166" s="145"/>
      <c r="J166" s="145"/>
      <c r="K166" s="145"/>
      <c r="L166" s="82" t="str">
        <f>Translations!$B$52</f>
        <v>Sum</v>
      </c>
      <c r="M166" s="183" t="s">
        <v>80</v>
      </c>
      <c r="N166" s="165" t="str">
        <f>IF(COUNT(N161:N165)&gt;0,SUM(N161:N165),"")</f>
        <v/>
      </c>
      <c r="O166" s="97"/>
      <c r="P166" s="47"/>
      <c r="Q166" s="47"/>
    </row>
    <row r="167" spans="1:17" s="127" customFormat="1" ht="5.15" customHeight="1" x14ac:dyDescent="0.25">
      <c r="A167" s="47"/>
      <c r="B167" s="114"/>
      <c r="C167" s="93"/>
      <c r="D167" s="6"/>
      <c r="E167" s="93"/>
      <c r="F167" s="93"/>
      <c r="G167" s="93"/>
      <c r="H167" s="93"/>
      <c r="I167" s="93"/>
      <c r="J167" s="93"/>
      <c r="K167" s="93"/>
      <c r="L167" s="93"/>
      <c r="M167" s="93"/>
      <c r="N167" s="93"/>
      <c r="O167" s="141"/>
      <c r="P167" s="47"/>
      <c r="Q167" s="47"/>
    </row>
    <row r="168" spans="1:17" s="127" customFormat="1" ht="15" customHeight="1" thickBot="1" x14ac:dyDescent="0.3">
      <c r="A168" s="47"/>
      <c r="B168" s="114"/>
      <c r="C168" s="93"/>
      <c r="D168" s="6"/>
      <c r="E168" s="41" t="str">
        <f>Translations!$B$75</f>
        <v>ii. Costs of the new equipment or new measures</v>
      </c>
      <c r="F168" s="6"/>
      <c r="G168" s="153"/>
      <c r="H168" s="6"/>
      <c r="I168" s="6"/>
      <c r="J168" s="6"/>
      <c r="K168" s="6"/>
      <c r="L168" s="6"/>
      <c r="M168" s="6"/>
      <c r="N168" s="6"/>
      <c r="O168" s="141"/>
      <c r="P168" s="47"/>
      <c r="Q168" s="47"/>
    </row>
    <row r="169" spans="1:17" s="127" customFormat="1" ht="12.75" customHeight="1" x14ac:dyDescent="0.25">
      <c r="A169" s="47"/>
      <c r="B169" s="114"/>
      <c r="C169" s="93"/>
      <c r="D169" s="6"/>
      <c r="E169" s="302" t="str">
        <f>Translations!$B$70</f>
        <v>Brief description</v>
      </c>
      <c r="F169" s="309"/>
      <c r="G169" s="309"/>
      <c r="H169" s="306" t="str">
        <f>Translations!$B$86</f>
        <v>Investment costs</v>
      </c>
      <c r="I169" s="307"/>
      <c r="J169" s="308"/>
      <c r="K169" s="302" t="str">
        <f>Translations!$B$87</f>
        <v>O&amp;M costs [£/year]</v>
      </c>
      <c r="L169" s="303"/>
      <c r="M169" s="268" t="str">
        <f>Translations!$B$88</f>
        <v>Other costs [£/year]</v>
      </c>
      <c r="N169" s="268" t="str">
        <f>Translations!$B$74</f>
        <v>Annual costs [£]</v>
      </c>
      <c r="O169" s="97"/>
      <c r="P169" s="47"/>
      <c r="Q169" s="47"/>
    </row>
    <row r="170" spans="1:17" s="193" customFormat="1" ht="25.5" customHeight="1" thickBot="1" x14ac:dyDescent="0.3">
      <c r="A170" s="151"/>
      <c r="B170" s="152"/>
      <c r="C170" s="139"/>
      <c r="D170" s="192"/>
      <c r="E170" s="304"/>
      <c r="F170" s="310"/>
      <c r="G170" s="310"/>
      <c r="H170" s="185" t="str">
        <f>Translations!$B$89</f>
        <v>Investment costs [£]</v>
      </c>
      <c r="I170" s="202" t="str">
        <f>Translations!$B$90</f>
        <v>depreciation period [years]</v>
      </c>
      <c r="J170" s="203" t="str">
        <f>Translations!$B$96</f>
        <v>interest rate [%]</v>
      </c>
      <c r="K170" s="304"/>
      <c r="L170" s="305"/>
      <c r="M170" s="301"/>
      <c r="N170" s="269"/>
      <c r="O170" s="98"/>
      <c r="P170" s="151"/>
      <c r="Q170" s="151"/>
    </row>
    <row r="171" spans="1:17" s="127" customFormat="1" ht="15" customHeight="1" x14ac:dyDescent="0.25">
      <c r="A171" s="47"/>
      <c r="B171" s="114"/>
      <c r="C171" s="93"/>
      <c r="D171" s="41"/>
      <c r="E171" s="288"/>
      <c r="F171" s="289"/>
      <c r="G171" s="289"/>
      <c r="H171" s="212"/>
      <c r="I171" s="199"/>
      <c r="J171" s="194"/>
      <c r="K171" s="290"/>
      <c r="L171" s="291"/>
      <c r="M171" s="212"/>
      <c r="N171" s="204" t="str">
        <f>IF(COUNT(H171:M171)&gt;0,IF(COUNT(H171:I171)=2,IF(J171&gt;0,-PMT(J171/100,I171,H171),H171/I171),0)+K171+M171,"")</f>
        <v/>
      </c>
      <c r="O171" s="97"/>
      <c r="P171" s="47"/>
      <c r="Q171" s="47"/>
    </row>
    <row r="172" spans="1:17" s="127" customFormat="1" ht="12.75" customHeight="1" x14ac:dyDescent="0.25">
      <c r="A172" s="47"/>
      <c r="B172" s="114"/>
      <c r="C172" s="93"/>
      <c r="D172" s="6"/>
      <c r="E172" s="299"/>
      <c r="F172" s="300"/>
      <c r="G172" s="300"/>
      <c r="H172" s="211"/>
      <c r="I172" s="200"/>
      <c r="J172" s="195"/>
      <c r="K172" s="297"/>
      <c r="L172" s="298"/>
      <c r="M172" s="211"/>
      <c r="N172" s="205" t="str">
        <f>IF(COUNT(H172:M172)&gt;0,IF(COUNT(H172:I172)=2,IF(J172&gt;0,-PMT(J172/100,I172,H172),H172/I172),0)+K172+M172,"")</f>
        <v/>
      </c>
      <c r="O172" s="97"/>
      <c r="P172" s="47"/>
      <c r="Q172" s="47"/>
    </row>
    <row r="173" spans="1:17" s="127" customFormat="1" ht="12.75" customHeight="1" x14ac:dyDescent="0.25">
      <c r="A173" s="47"/>
      <c r="B173" s="114"/>
      <c r="C173" s="93"/>
      <c r="D173" s="6"/>
      <c r="E173" s="299"/>
      <c r="F173" s="300"/>
      <c r="G173" s="300"/>
      <c r="H173" s="211"/>
      <c r="I173" s="200"/>
      <c r="J173" s="195"/>
      <c r="K173" s="297"/>
      <c r="L173" s="298"/>
      <c r="M173" s="211"/>
      <c r="N173" s="205" t="str">
        <f>IF(COUNT(H173:M173)&gt;0,IF(COUNT(H173:I173)=2,IF(J173&gt;0,-PMT(J173/100,I173,H173),H173/I173),0)+K173+M173,"")</f>
        <v/>
      </c>
      <c r="O173" s="97"/>
      <c r="P173" s="47"/>
      <c r="Q173" s="47"/>
    </row>
    <row r="174" spans="1:17" s="127" customFormat="1" ht="12.75" customHeight="1" x14ac:dyDescent="0.25">
      <c r="A174" s="47"/>
      <c r="B174" s="114"/>
      <c r="C174" s="93"/>
      <c r="D174" s="6"/>
      <c r="E174" s="299"/>
      <c r="F174" s="300"/>
      <c r="G174" s="300"/>
      <c r="H174" s="211"/>
      <c r="I174" s="200"/>
      <c r="J174" s="195"/>
      <c r="K174" s="297"/>
      <c r="L174" s="298"/>
      <c r="M174" s="211"/>
      <c r="N174" s="205" t="str">
        <f>IF(COUNT(H174:M174)&gt;0,IF(COUNT(H174:I174)=2,IF(J174&gt;0,-PMT(J174/100,I174,H174),H174/I174),0)+K174+M174,"")</f>
        <v/>
      </c>
      <c r="O174" s="97"/>
      <c r="P174" s="47"/>
      <c r="Q174" s="47"/>
    </row>
    <row r="175" spans="1:17" s="127" customFormat="1" ht="12.75" customHeight="1" thickBot="1" x14ac:dyDescent="0.3">
      <c r="A175" s="47"/>
      <c r="B175" s="114"/>
      <c r="C175" s="93"/>
      <c r="D175" s="6"/>
      <c r="E175" s="311"/>
      <c r="F175" s="312"/>
      <c r="G175" s="312"/>
      <c r="H175" s="210"/>
      <c r="I175" s="201"/>
      <c r="J175" s="196"/>
      <c r="K175" s="292"/>
      <c r="L175" s="293"/>
      <c r="M175" s="210"/>
      <c r="N175" s="206" t="str">
        <f>IF(COUNT(H175:M175)&gt;0,IF(COUNT(H175:I175)=2,IF(J175&gt;0,-PMT(J175/100,I175,H175),H175/I175),0)+K175+M175,"")</f>
        <v/>
      </c>
      <c r="O175" s="97"/>
      <c r="P175" s="47"/>
      <c r="Q175" s="47"/>
    </row>
    <row r="176" spans="1:17" s="127" customFormat="1" ht="15" customHeight="1" thickBot="1" x14ac:dyDescent="0.3">
      <c r="A176" s="47"/>
      <c r="B176" s="114"/>
      <c r="C176" s="93"/>
      <c r="D176" s="93"/>
      <c r="E176" s="93"/>
      <c r="F176" s="93"/>
      <c r="G176" s="93"/>
      <c r="H176" s="93"/>
      <c r="I176" s="93"/>
      <c r="J176" s="93"/>
      <c r="K176" s="93"/>
      <c r="L176" s="82" t="str">
        <f>Translations!$B$52</f>
        <v>Sum</v>
      </c>
      <c r="M176" s="183" t="s">
        <v>80</v>
      </c>
      <c r="N176" s="165" t="str">
        <f>IF(COUNT(N171:N175)&gt;0,SUM(N171:N175),"")</f>
        <v/>
      </c>
      <c r="O176" s="97"/>
      <c r="P176" s="47"/>
      <c r="Q176" s="47"/>
    </row>
    <row r="177" spans="1:23" s="127" customFormat="1" ht="15" customHeight="1" thickBot="1" x14ac:dyDescent="0.3">
      <c r="A177" s="47"/>
      <c r="B177" s="114"/>
      <c r="C177" s="93"/>
      <c r="D177" s="93"/>
      <c r="E177" s="93"/>
      <c r="F177" s="93"/>
      <c r="G177" s="93"/>
      <c r="H177" s="93"/>
      <c r="I177" s="93"/>
      <c r="J177" s="93"/>
      <c r="K177" s="93"/>
      <c r="L177" s="93"/>
      <c r="M177" s="93"/>
      <c r="N177" s="93"/>
      <c r="O177" s="97"/>
      <c r="P177" s="47"/>
      <c r="Q177" s="47"/>
    </row>
    <row r="178" spans="1:23" s="127" customFormat="1" ht="15" customHeight="1" thickBot="1" x14ac:dyDescent="0.3">
      <c r="A178" s="47"/>
      <c r="B178" s="114"/>
      <c r="C178" s="93"/>
      <c r="D178" s="48" t="s">
        <v>8</v>
      </c>
      <c r="E178" s="271" t="str">
        <f>Translations!$B$77</f>
        <v>Annual costs (Sum of all "additional" costs)</v>
      </c>
      <c r="F178" s="271"/>
      <c r="G178" s="271"/>
      <c r="H178" s="271"/>
      <c r="I178" s="271"/>
      <c r="J178" s="271"/>
      <c r="K178" s="271"/>
      <c r="L178" s="271"/>
      <c r="M178" s="164" t="s">
        <v>80</v>
      </c>
      <c r="N178" s="165" t="str">
        <f>IF(ISNUMBER(N176),N176-IF(ISNUMBER(N166),N166,0),"")</f>
        <v/>
      </c>
      <c r="O178" s="141"/>
      <c r="P178" s="47"/>
      <c r="Q178" s="47"/>
    </row>
    <row r="179" spans="1:23" s="127" customFormat="1" ht="5.15" customHeight="1" x14ac:dyDescent="0.25">
      <c r="A179" s="47"/>
      <c r="B179" s="114"/>
      <c r="C179" s="93"/>
      <c r="D179" s="6"/>
      <c r="E179" s="154"/>
      <c r="F179" s="154"/>
      <c r="G179" s="154"/>
      <c r="H179" s="154"/>
      <c r="I179" s="154"/>
      <c r="J179" s="154"/>
      <c r="K179" s="154"/>
      <c r="L179" s="154"/>
      <c r="M179" s="154"/>
      <c r="N179" s="154"/>
      <c r="O179" s="141"/>
      <c r="P179" s="47"/>
      <c r="Q179" s="47"/>
    </row>
    <row r="180" spans="1:23" s="127" customFormat="1" ht="13.5" thickBot="1" x14ac:dyDescent="0.3">
      <c r="A180" s="47"/>
      <c r="B180" s="114"/>
      <c r="C180" s="93"/>
      <c r="D180" s="6"/>
      <c r="E180" s="119"/>
      <c r="F180" s="119"/>
      <c r="G180" s="48" t="str">
        <f>Translations!$B$78</f>
        <v xml:space="preserve"> Allowance price [£/t CO2e]</v>
      </c>
      <c r="H180" s="119"/>
      <c r="I180" s="48" t="str">
        <f>Translations!$B$79</f>
        <v>Average annual emissions</v>
      </c>
      <c r="J180" s="119"/>
      <c r="K180" s="48" t="str">
        <f>Translations!$B$80</f>
        <v>Improvement factor</v>
      </c>
      <c r="L180" s="119"/>
      <c r="M180" s="119"/>
      <c r="N180" s="119"/>
      <c r="O180" s="141"/>
      <c r="P180" s="47"/>
      <c r="Q180" s="47"/>
    </row>
    <row r="181" spans="1:23" s="127" customFormat="1" ht="15" customHeight="1" thickBot="1" x14ac:dyDescent="0.3">
      <c r="A181" s="47"/>
      <c r="B181" s="114"/>
      <c r="C181" s="93"/>
      <c r="D181" s="48" t="s">
        <v>3</v>
      </c>
      <c r="E181" s="271" t="str">
        <f>Translations!$B$81</f>
        <v>Annual Benefits</v>
      </c>
      <c r="F181" s="272"/>
      <c r="G181" s="140">
        <v>20</v>
      </c>
      <c r="H181" s="161" t="s">
        <v>79</v>
      </c>
      <c r="I181" s="174"/>
      <c r="J181" s="162" t="s">
        <v>79</v>
      </c>
      <c r="K181" s="142" t="str">
        <f>IF(AND(J151&lt;&gt;"",J151=FALSE),1/100,IF(COUNT(J153,J154)=2,J153-J154,""))</f>
        <v/>
      </c>
      <c r="L181" s="163"/>
      <c r="M181" s="164" t="s">
        <v>80</v>
      </c>
      <c r="N181" s="165" t="str">
        <f>IF(COUNT(G181,I181,K181)=3,G181*I181*K181,"")</f>
        <v/>
      </c>
      <c r="O181" s="141"/>
      <c r="P181" s="47"/>
      <c r="Q181" s="47"/>
    </row>
    <row r="182" spans="1:23" s="127" customFormat="1" ht="5.15" customHeight="1" thickBot="1" x14ac:dyDescent="0.3">
      <c r="A182" s="47"/>
      <c r="B182" s="114"/>
      <c r="C182" s="93"/>
      <c r="D182" s="16"/>
      <c r="E182" s="154"/>
      <c r="F182" s="154"/>
      <c r="G182" s="154"/>
      <c r="H182" s="154"/>
      <c r="I182" s="154"/>
      <c r="J182" s="154"/>
      <c r="K182" s="154"/>
      <c r="L182" s="154"/>
      <c r="M182" s="154"/>
      <c r="N182" s="154"/>
      <c r="O182" s="155"/>
      <c r="P182" s="47"/>
      <c r="Q182" s="47"/>
    </row>
    <row r="183" spans="1:23" s="127" customFormat="1" ht="15" customHeight="1" thickBot="1" x14ac:dyDescent="0.3">
      <c r="A183" s="156"/>
      <c r="B183" s="157"/>
      <c r="C183" s="91"/>
      <c r="D183" s="48" t="s">
        <v>100</v>
      </c>
      <c r="E183" s="117" t="str">
        <f>Translations!$B$82</f>
        <v>Costs are unreasonable?</v>
      </c>
      <c r="F183" s="159"/>
      <c r="G183" s="159"/>
      <c r="H183" s="160"/>
      <c r="I183" s="144" t="str">
        <f>IF(COUNT(N178,N181)=2,AND(N178&gt;N181,N178&gt;IF(CNTR_SmallEmitter,500,2000)),"")</f>
        <v/>
      </c>
      <c r="J183" s="92"/>
      <c r="K183" s="92"/>
      <c r="L183" s="92"/>
      <c r="M183" s="92"/>
      <c r="N183" s="92"/>
      <c r="O183" s="158"/>
      <c r="P183" s="156"/>
      <c r="Q183" s="156"/>
    </row>
    <row r="184" spans="1:23" ht="12.75" customHeight="1" thickBot="1" x14ac:dyDescent="0.3">
      <c r="A184" s="106"/>
      <c r="B184" s="114"/>
      <c r="C184" s="84"/>
      <c r="D184" s="8"/>
      <c r="E184" s="85"/>
      <c r="F184" s="7"/>
      <c r="G184" s="9"/>
      <c r="H184" s="9"/>
      <c r="I184" s="9"/>
      <c r="J184" s="9"/>
      <c r="K184" s="9"/>
      <c r="L184" s="9"/>
      <c r="M184" s="9"/>
      <c r="N184" s="9"/>
      <c r="O184" s="96"/>
      <c r="P184" s="79"/>
      <c r="Q184" s="5"/>
      <c r="R184" s="128"/>
      <c r="S184" s="128"/>
      <c r="T184" s="128"/>
      <c r="U184" s="128"/>
      <c r="V184" s="128"/>
      <c r="W184" s="128"/>
    </row>
    <row r="185" spans="1:23" s="127" customFormat="1" ht="12.75" customHeight="1" thickBot="1" x14ac:dyDescent="0.3">
      <c r="A185" s="47"/>
      <c r="B185" s="114"/>
      <c r="C185" s="6"/>
      <c r="D185" s="6"/>
      <c r="E185" s="6"/>
      <c r="F185" s="6"/>
      <c r="G185" s="6"/>
      <c r="H185" s="6"/>
      <c r="I185" s="6"/>
      <c r="J185" s="6"/>
      <c r="K185" s="6"/>
      <c r="L185" s="6"/>
      <c r="M185" s="6"/>
      <c r="N185" s="6"/>
      <c r="O185" s="97"/>
      <c r="P185" s="47"/>
      <c r="Q185" s="47"/>
    </row>
    <row r="186" spans="1:23" s="127" customFormat="1" ht="15.75" customHeight="1" thickBot="1" x14ac:dyDescent="0.3">
      <c r="A186" s="47"/>
      <c r="B186" s="114"/>
      <c r="C186" s="86">
        <f>C149+1</f>
        <v>5</v>
      </c>
      <c r="D186" s="6"/>
      <c r="E186" s="273" t="str">
        <f>Translations!$B$54</f>
        <v>This is an optional tool for calculating whether costs can be considered as unreasonable.</v>
      </c>
      <c r="F186" s="273"/>
      <c r="G186" s="273"/>
      <c r="H186" s="273"/>
      <c r="I186" s="273"/>
      <c r="J186" s="273"/>
      <c r="K186" s="273"/>
      <c r="L186" s="273"/>
      <c r="M186" s="273"/>
      <c r="N186" s="273"/>
      <c r="O186" s="97"/>
      <c r="P186" s="47"/>
      <c r="Q186" s="47"/>
    </row>
    <row r="187" spans="1:23" s="127" customFormat="1" ht="5.15" customHeight="1" x14ac:dyDescent="0.25">
      <c r="A187" s="47"/>
      <c r="B187" s="114"/>
      <c r="C187" s="166"/>
      <c r="D187" s="6"/>
      <c r="E187" s="145"/>
      <c r="F187" s="145"/>
      <c r="G187" s="145"/>
      <c r="H187" s="145"/>
      <c r="I187" s="145"/>
      <c r="J187" s="145"/>
      <c r="K187" s="145"/>
      <c r="L187" s="145"/>
      <c r="M187" s="145"/>
      <c r="N187" s="145"/>
      <c r="O187" s="97"/>
      <c r="P187" s="47"/>
      <c r="Q187" s="47"/>
    </row>
    <row r="188" spans="1:23" s="127" customFormat="1" ht="12.75" customHeight="1" x14ac:dyDescent="0.25">
      <c r="A188" s="47"/>
      <c r="B188" s="114"/>
      <c r="C188" s="93"/>
      <c r="D188" s="48" t="s">
        <v>1</v>
      </c>
      <c r="E188" s="271" t="str">
        <f>Translations!$B$55</f>
        <v>Direct impact on accuracy?</v>
      </c>
      <c r="F188" s="271"/>
      <c r="G188" s="271"/>
      <c r="H188" s="271"/>
      <c r="I188" s="272"/>
      <c r="J188" s="191"/>
      <c r="K188" s="146"/>
      <c r="L188" s="146"/>
      <c r="M188" s="146"/>
      <c r="N188" s="146"/>
      <c r="O188" s="97"/>
      <c r="P188" s="47"/>
      <c r="Q188" s="47"/>
    </row>
    <row r="189" spans="1:23" s="127" customFormat="1" ht="5.15" customHeight="1" x14ac:dyDescent="0.25">
      <c r="A189" s="47"/>
      <c r="B189" s="114"/>
      <c r="C189" s="93"/>
      <c r="D189" s="6"/>
      <c r="E189" s="63"/>
      <c r="F189" s="63"/>
      <c r="G189" s="63"/>
      <c r="H189" s="63"/>
      <c r="I189" s="63"/>
      <c r="J189" s="63"/>
      <c r="K189" s="63"/>
      <c r="L189" s="63"/>
      <c r="M189" s="63"/>
      <c r="N189" s="63"/>
      <c r="O189" s="97"/>
      <c r="P189" s="47"/>
      <c r="Q189" s="47"/>
    </row>
    <row r="190" spans="1:23" s="127" customFormat="1" ht="12.75" customHeight="1" x14ac:dyDescent="0.25">
      <c r="A190" s="47"/>
      <c r="B190" s="114"/>
      <c r="C190" s="93"/>
      <c r="D190" s="6"/>
      <c r="E190" s="274" t="str">
        <f>Translations!$B$57</f>
        <v>Uncertainty currently achieved:</v>
      </c>
      <c r="F190" s="274"/>
      <c r="G190" s="274"/>
      <c r="H190" s="274"/>
      <c r="I190" s="275"/>
      <c r="J190" s="173"/>
      <c r="K190" s="217" t="str">
        <f>IF(J190&lt;0,EUconst_ERR_Inconsistent,"")</f>
        <v/>
      </c>
      <c r="L190" s="145"/>
      <c r="M190" s="145"/>
      <c r="N190" s="145"/>
      <c r="O190" s="97"/>
      <c r="P190" s="47"/>
      <c r="Q190" s="148" t="b">
        <f>AND(J188&lt;&gt;"",J188=FALSE)</f>
        <v>0</v>
      </c>
    </row>
    <row r="191" spans="1:23" s="127" customFormat="1" ht="12.75" customHeight="1" x14ac:dyDescent="0.25">
      <c r="A191" s="47"/>
      <c r="B191" s="114"/>
      <c r="C191" s="93"/>
      <c r="D191" s="6"/>
      <c r="E191" s="274" t="str">
        <f>Translations!$B$58</f>
        <v>Uncertainty related to the tier required:</v>
      </c>
      <c r="F191" s="274"/>
      <c r="G191" s="274"/>
      <c r="H191" s="274"/>
      <c r="I191" s="275"/>
      <c r="J191" s="173"/>
      <c r="K191" s="145"/>
      <c r="L191" s="145"/>
      <c r="M191" s="145"/>
      <c r="N191" s="145"/>
      <c r="O191" s="97"/>
      <c r="P191" s="47"/>
      <c r="Q191" s="148" t="b">
        <f>Q190</f>
        <v>0</v>
      </c>
    </row>
    <row r="192" spans="1:23" s="127" customFormat="1" ht="5.15" customHeight="1" x14ac:dyDescent="0.25">
      <c r="A192" s="47"/>
      <c r="B192" s="114"/>
      <c r="C192" s="93"/>
      <c r="D192" s="6"/>
      <c r="E192" s="147"/>
      <c r="F192" s="147"/>
      <c r="G192" s="147"/>
      <c r="H192" s="147"/>
      <c r="I192" s="147"/>
      <c r="J192" s="145"/>
      <c r="K192" s="145"/>
      <c r="L192" s="145"/>
      <c r="M192" s="145"/>
      <c r="N192" s="145"/>
      <c r="O192" s="97"/>
      <c r="P192" s="47"/>
      <c r="Q192" s="47"/>
    </row>
    <row r="193" spans="1:17" s="127" customFormat="1" ht="12.75" customHeight="1" x14ac:dyDescent="0.25">
      <c r="A193" s="47"/>
      <c r="B193" s="114"/>
      <c r="C193" s="93"/>
      <c r="D193" s="48" t="s">
        <v>2</v>
      </c>
      <c r="E193" s="276" t="str">
        <f>Translations!$B$59</f>
        <v>Types of costs</v>
      </c>
      <c r="F193" s="276"/>
      <c r="G193" s="276"/>
      <c r="H193" s="276"/>
      <c r="I193" s="276"/>
      <c r="J193" s="276"/>
      <c r="K193" s="276"/>
      <c r="L193" s="276"/>
      <c r="M193" s="276"/>
      <c r="N193" s="276"/>
      <c r="O193" s="97"/>
      <c r="P193" s="47"/>
      <c r="Q193" s="47"/>
    </row>
    <row r="194" spans="1:17" s="127" customFormat="1" ht="5.15" customHeight="1" x14ac:dyDescent="0.25">
      <c r="A194" s="47"/>
      <c r="B194" s="114"/>
      <c r="C194" s="93"/>
      <c r="D194" s="6"/>
      <c r="E194" s="145"/>
      <c r="F194" s="145"/>
      <c r="G194" s="145"/>
      <c r="H194" s="145"/>
      <c r="I194" s="145"/>
      <c r="J194" s="145"/>
      <c r="K194" s="145"/>
      <c r="L194" s="145"/>
      <c r="M194" s="6"/>
      <c r="N194" s="145"/>
      <c r="O194" s="97"/>
      <c r="P194" s="47"/>
      <c r="Q194" s="47"/>
    </row>
    <row r="195" spans="1:17" s="127" customFormat="1" ht="13" thickBot="1" x14ac:dyDescent="0.3">
      <c r="A195" s="47"/>
      <c r="B195" s="114"/>
      <c r="C195" s="93"/>
      <c r="D195" s="6"/>
      <c r="E195" s="41" t="str">
        <f>Translations!$B$72</f>
        <v>i. Current or reference costs</v>
      </c>
      <c r="F195" s="145"/>
      <c r="G195" s="145"/>
      <c r="H195" s="145"/>
      <c r="I195" s="145"/>
      <c r="J195" s="145"/>
      <c r="K195" s="145"/>
      <c r="L195" s="145"/>
      <c r="M195" s="6"/>
      <c r="N195" s="145"/>
      <c r="O195" s="97"/>
      <c r="P195" s="47"/>
      <c r="Q195" s="47"/>
    </row>
    <row r="196" spans="1:17" s="127" customFormat="1" ht="12.75" customHeight="1" x14ac:dyDescent="0.25">
      <c r="A196" s="47"/>
      <c r="B196" s="114"/>
      <c r="C196" s="93"/>
      <c r="D196" s="6"/>
      <c r="E196" s="302" t="str">
        <f>Translations!$B$70</f>
        <v>Brief description</v>
      </c>
      <c r="F196" s="309"/>
      <c r="G196" s="309"/>
      <c r="H196" s="306" t="str">
        <f>Translations!$B$86</f>
        <v>Investment costs</v>
      </c>
      <c r="I196" s="307"/>
      <c r="J196" s="308"/>
      <c r="K196" s="302" t="str">
        <f>Translations!$B$87</f>
        <v>O&amp;M costs [£/year]</v>
      </c>
      <c r="L196" s="303"/>
      <c r="M196" s="268" t="str">
        <f>Translations!$B$88</f>
        <v>Other costs [£/year]</v>
      </c>
      <c r="N196" s="268" t="str">
        <f>Translations!$B$74</f>
        <v>Annual costs [£]</v>
      </c>
      <c r="O196" s="97"/>
      <c r="P196" s="47"/>
      <c r="Q196" s="47"/>
    </row>
    <row r="197" spans="1:17" s="193" customFormat="1" ht="25.5" customHeight="1" thickBot="1" x14ac:dyDescent="0.3">
      <c r="A197" s="151"/>
      <c r="B197" s="152"/>
      <c r="C197" s="139"/>
      <c r="D197" s="192"/>
      <c r="E197" s="304"/>
      <c r="F197" s="310"/>
      <c r="G197" s="310"/>
      <c r="H197" s="185" t="str">
        <f>Translations!$B$89</f>
        <v>Investment costs [£]</v>
      </c>
      <c r="I197" s="202" t="str">
        <f>Translations!$B$90</f>
        <v>depreciation period [years]</v>
      </c>
      <c r="J197" s="203" t="str">
        <f>Translations!$B$96</f>
        <v>interest rate [%]</v>
      </c>
      <c r="K197" s="304"/>
      <c r="L197" s="305"/>
      <c r="M197" s="301"/>
      <c r="N197" s="269"/>
      <c r="O197" s="98"/>
      <c r="P197" s="151"/>
      <c r="Q197" s="151"/>
    </row>
    <row r="198" spans="1:17" s="127" customFormat="1" ht="15" customHeight="1" x14ac:dyDescent="0.25">
      <c r="A198" s="47"/>
      <c r="B198" s="114"/>
      <c r="C198" s="93"/>
      <c r="D198" s="41"/>
      <c r="E198" s="288"/>
      <c r="F198" s="289"/>
      <c r="G198" s="289"/>
      <c r="H198" s="212"/>
      <c r="I198" s="199"/>
      <c r="J198" s="194"/>
      <c r="K198" s="290"/>
      <c r="L198" s="291"/>
      <c r="M198" s="212"/>
      <c r="N198" s="204" t="str">
        <f>IF(COUNT(H198:M198)&gt;0,IF(COUNT(H198:I198)=2,IF(J198&gt;0,-PMT(J198/100,I198,H198),H198/I198),0)+K198+M198,"")</f>
        <v/>
      </c>
      <c r="O198" s="155"/>
      <c r="P198" s="47"/>
      <c r="Q198" s="47"/>
    </row>
    <row r="199" spans="1:17" s="127" customFormat="1" ht="12.75" customHeight="1" x14ac:dyDescent="0.25">
      <c r="A199" s="47"/>
      <c r="B199" s="114"/>
      <c r="C199" s="93"/>
      <c r="D199" s="6"/>
      <c r="E199" s="299"/>
      <c r="F199" s="300"/>
      <c r="G199" s="300"/>
      <c r="H199" s="211"/>
      <c r="I199" s="200"/>
      <c r="J199" s="195"/>
      <c r="K199" s="297"/>
      <c r="L199" s="298"/>
      <c r="M199" s="211"/>
      <c r="N199" s="205" t="str">
        <f>IF(COUNT(H199:M199)&gt;0,IF(COUNT(H199:I199)=2,IF(J199&gt;0,-PMT(J199/100,I199,H199),H199/I199),0)+K199+M199,"")</f>
        <v/>
      </c>
      <c r="O199" s="97"/>
      <c r="P199" s="47"/>
      <c r="Q199" s="47"/>
    </row>
    <row r="200" spans="1:17" s="127" customFormat="1" ht="12.75" customHeight="1" x14ac:dyDescent="0.25">
      <c r="A200" s="47"/>
      <c r="B200" s="114"/>
      <c r="C200" s="93"/>
      <c r="D200" s="6"/>
      <c r="E200" s="299"/>
      <c r="F200" s="300"/>
      <c r="G200" s="300"/>
      <c r="H200" s="211"/>
      <c r="I200" s="200"/>
      <c r="J200" s="195"/>
      <c r="K200" s="297"/>
      <c r="L200" s="298"/>
      <c r="M200" s="211"/>
      <c r="N200" s="205" t="str">
        <f>IF(COUNT(H200:M200)&gt;0,IF(COUNT(H200:I200)=2,IF(J200&gt;0,-PMT(J200/100,I200,H200),H200/I200),0)+K200+M200,"")</f>
        <v/>
      </c>
      <c r="O200" s="97"/>
      <c r="P200" s="47"/>
      <c r="Q200" s="47"/>
    </row>
    <row r="201" spans="1:17" s="127" customFormat="1" ht="12.75" customHeight="1" x14ac:dyDescent="0.25">
      <c r="A201" s="47"/>
      <c r="B201" s="114"/>
      <c r="C201" s="93"/>
      <c r="D201" s="6"/>
      <c r="E201" s="299"/>
      <c r="F201" s="300"/>
      <c r="G201" s="300"/>
      <c r="H201" s="211"/>
      <c r="I201" s="200"/>
      <c r="J201" s="195"/>
      <c r="K201" s="297"/>
      <c r="L201" s="298"/>
      <c r="M201" s="211"/>
      <c r="N201" s="205" t="str">
        <f>IF(COUNT(H201:M201)&gt;0,IF(COUNT(H201:I201)=2,IF(J201&gt;0,-PMT(J201/100,I201,H201),H201/I201),0)+K201+M201,"")</f>
        <v/>
      </c>
      <c r="O201" s="97"/>
      <c r="P201" s="47"/>
      <c r="Q201" s="47"/>
    </row>
    <row r="202" spans="1:17" s="127" customFormat="1" ht="12.75" customHeight="1" thickBot="1" x14ac:dyDescent="0.3">
      <c r="A202" s="47"/>
      <c r="B202" s="114"/>
      <c r="C202" s="93"/>
      <c r="D202" s="6"/>
      <c r="E202" s="311"/>
      <c r="F202" s="312"/>
      <c r="G202" s="312"/>
      <c r="H202" s="210"/>
      <c r="I202" s="201"/>
      <c r="J202" s="196"/>
      <c r="K202" s="292"/>
      <c r="L202" s="293"/>
      <c r="M202" s="210"/>
      <c r="N202" s="206" t="str">
        <f>IF(COUNT(H202:M202)&gt;0,IF(COUNT(H202:I202)=2,IF(J202&gt;0,-PMT(J202/100,I202,H202),H202/I202),0)+K202+M202,"")</f>
        <v/>
      </c>
      <c r="O202" s="97"/>
      <c r="P202" s="47"/>
      <c r="Q202" s="47"/>
    </row>
    <row r="203" spans="1:17" s="127" customFormat="1" ht="12.75" customHeight="1" thickBot="1" x14ac:dyDescent="0.3">
      <c r="A203" s="47"/>
      <c r="B203" s="114"/>
      <c r="C203" s="93"/>
      <c r="D203" s="6"/>
      <c r="E203" s="145"/>
      <c r="F203" s="145"/>
      <c r="G203" s="145"/>
      <c r="H203" s="145"/>
      <c r="I203" s="145"/>
      <c r="J203" s="145"/>
      <c r="K203" s="145"/>
      <c r="L203" s="82" t="str">
        <f>Translations!$B$52</f>
        <v>Sum</v>
      </c>
      <c r="M203" s="183" t="s">
        <v>80</v>
      </c>
      <c r="N203" s="165" t="str">
        <f>IF(COUNT(N198:N202)&gt;0,SUM(N198:N202),"")</f>
        <v/>
      </c>
      <c r="O203" s="97"/>
      <c r="P203" s="47"/>
      <c r="Q203" s="47"/>
    </row>
    <row r="204" spans="1:17" s="127" customFormat="1" ht="5.15" customHeight="1" x14ac:dyDescent="0.25">
      <c r="A204" s="47"/>
      <c r="B204" s="114"/>
      <c r="C204" s="93"/>
      <c r="D204" s="6"/>
      <c r="E204" s="93"/>
      <c r="F204" s="93"/>
      <c r="G204" s="93"/>
      <c r="H204" s="93"/>
      <c r="I204" s="93"/>
      <c r="J204" s="93"/>
      <c r="K204" s="93"/>
      <c r="L204" s="93"/>
      <c r="M204" s="93"/>
      <c r="N204" s="93"/>
      <c r="O204" s="141"/>
      <c r="P204" s="47"/>
      <c r="Q204" s="47"/>
    </row>
    <row r="205" spans="1:17" s="127" customFormat="1" ht="15" customHeight="1" thickBot="1" x14ac:dyDescent="0.3">
      <c r="A205" s="47"/>
      <c r="B205" s="114"/>
      <c r="C205" s="93"/>
      <c r="D205" s="6"/>
      <c r="E205" s="41" t="str">
        <f>Translations!$B$75</f>
        <v>ii. Costs of the new equipment or new measures</v>
      </c>
      <c r="F205" s="6"/>
      <c r="G205" s="153"/>
      <c r="H205" s="6"/>
      <c r="I205" s="6"/>
      <c r="J205" s="6"/>
      <c r="K205" s="6"/>
      <c r="L205" s="6"/>
      <c r="M205" s="6"/>
      <c r="N205" s="6"/>
      <c r="O205" s="141"/>
      <c r="P205" s="47"/>
      <c r="Q205" s="47"/>
    </row>
    <row r="206" spans="1:17" s="127" customFormat="1" ht="12.75" customHeight="1" x14ac:dyDescent="0.25">
      <c r="A206" s="47"/>
      <c r="B206" s="114"/>
      <c r="C206" s="93"/>
      <c r="D206" s="6"/>
      <c r="E206" s="302" t="str">
        <f>Translations!$B$70</f>
        <v>Brief description</v>
      </c>
      <c r="F206" s="309"/>
      <c r="G206" s="309"/>
      <c r="H206" s="306" t="str">
        <f>Translations!$B$86</f>
        <v>Investment costs</v>
      </c>
      <c r="I206" s="307"/>
      <c r="J206" s="308"/>
      <c r="K206" s="302" t="str">
        <f>Translations!$B$87</f>
        <v>O&amp;M costs [£/year]</v>
      </c>
      <c r="L206" s="303"/>
      <c r="M206" s="268" t="str">
        <f>Translations!$B$88</f>
        <v>Other costs [£/year]</v>
      </c>
      <c r="N206" s="268" t="str">
        <f>Translations!$B$74</f>
        <v>Annual costs [£]</v>
      </c>
      <c r="O206" s="97"/>
      <c r="P206" s="47"/>
      <c r="Q206" s="47"/>
    </row>
    <row r="207" spans="1:17" s="193" customFormat="1" ht="25.5" customHeight="1" thickBot="1" x14ac:dyDescent="0.3">
      <c r="A207" s="151"/>
      <c r="B207" s="152"/>
      <c r="C207" s="139"/>
      <c r="D207" s="192"/>
      <c r="E207" s="304"/>
      <c r="F207" s="310"/>
      <c r="G207" s="310"/>
      <c r="H207" s="185" t="str">
        <f>Translations!$B$89</f>
        <v>Investment costs [£]</v>
      </c>
      <c r="I207" s="202" t="str">
        <f>Translations!$B$90</f>
        <v>depreciation period [years]</v>
      </c>
      <c r="J207" s="203" t="str">
        <f>Translations!$B$96</f>
        <v>interest rate [%]</v>
      </c>
      <c r="K207" s="304"/>
      <c r="L207" s="305"/>
      <c r="M207" s="301"/>
      <c r="N207" s="269"/>
      <c r="O207" s="98"/>
      <c r="P207" s="151"/>
      <c r="Q207" s="151"/>
    </row>
    <row r="208" spans="1:17" s="127" customFormat="1" ht="15" customHeight="1" x14ac:dyDescent="0.25">
      <c r="A208" s="47"/>
      <c r="B208" s="114"/>
      <c r="C208" s="93"/>
      <c r="D208" s="41"/>
      <c r="E208" s="288"/>
      <c r="F208" s="289"/>
      <c r="G208" s="289"/>
      <c r="H208" s="212"/>
      <c r="I208" s="199"/>
      <c r="J208" s="194"/>
      <c r="K208" s="290"/>
      <c r="L208" s="291"/>
      <c r="M208" s="212"/>
      <c r="N208" s="204" t="str">
        <f>IF(COUNT(H208:M208)&gt;0,IF(COUNT(H208:I208)=2,IF(J208&gt;0,-PMT(J208/100,I208,H208),H208/I208),0)+K208+M208,"")</f>
        <v/>
      </c>
      <c r="O208" s="97"/>
      <c r="P208" s="47"/>
      <c r="Q208" s="47"/>
    </row>
    <row r="209" spans="1:23" s="127" customFormat="1" ht="12.75" customHeight="1" x14ac:dyDescent="0.25">
      <c r="A209" s="47"/>
      <c r="B209" s="114"/>
      <c r="C209" s="93"/>
      <c r="D209" s="6"/>
      <c r="E209" s="299"/>
      <c r="F209" s="300"/>
      <c r="G209" s="300"/>
      <c r="H209" s="211"/>
      <c r="I209" s="200"/>
      <c r="J209" s="195"/>
      <c r="K209" s="297"/>
      <c r="L209" s="298"/>
      <c r="M209" s="211"/>
      <c r="N209" s="205" t="str">
        <f>IF(COUNT(H209:M209)&gt;0,IF(COUNT(H209:I209)=2,IF(J209&gt;0,-PMT(J209/100,I209,H209),H209/I209),0)+K209+M209,"")</f>
        <v/>
      </c>
      <c r="O209" s="97"/>
      <c r="P209" s="47"/>
      <c r="Q209" s="47"/>
    </row>
    <row r="210" spans="1:23" s="127" customFormat="1" ht="12.75" customHeight="1" x14ac:dyDescent="0.25">
      <c r="A210" s="47"/>
      <c r="B210" s="114"/>
      <c r="C210" s="93"/>
      <c r="D210" s="6"/>
      <c r="E210" s="299"/>
      <c r="F210" s="300"/>
      <c r="G210" s="300"/>
      <c r="H210" s="211"/>
      <c r="I210" s="200"/>
      <c r="J210" s="195"/>
      <c r="K210" s="297"/>
      <c r="L210" s="298"/>
      <c r="M210" s="211"/>
      <c r="N210" s="205" t="str">
        <f>IF(COUNT(H210:M210)&gt;0,IF(COUNT(H210:I210)=2,IF(J210&gt;0,-PMT(J210/100,I210,H210),H210/I210),0)+K210+M210,"")</f>
        <v/>
      </c>
      <c r="O210" s="97"/>
      <c r="P210" s="47"/>
      <c r="Q210" s="47"/>
    </row>
    <row r="211" spans="1:23" s="127" customFormat="1" ht="12.75" customHeight="1" x14ac:dyDescent="0.25">
      <c r="A211" s="47"/>
      <c r="B211" s="114"/>
      <c r="C211" s="93"/>
      <c r="D211" s="6"/>
      <c r="E211" s="299"/>
      <c r="F211" s="300"/>
      <c r="G211" s="300"/>
      <c r="H211" s="211"/>
      <c r="I211" s="200"/>
      <c r="J211" s="195"/>
      <c r="K211" s="297"/>
      <c r="L211" s="298"/>
      <c r="M211" s="211"/>
      <c r="N211" s="205" t="str">
        <f>IF(COUNT(H211:M211)&gt;0,IF(COUNT(H211:I211)=2,IF(J211&gt;0,-PMT(J211/100,I211,H211),H211/I211),0)+K211+M211,"")</f>
        <v/>
      </c>
      <c r="O211" s="97"/>
      <c r="P211" s="47"/>
      <c r="Q211" s="47"/>
    </row>
    <row r="212" spans="1:23" s="127" customFormat="1" ht="12.75" customHeight="1" thickBot="1" x14ac:dyDescent="0.3">
      <c r="A212" s="47"/>
      <c r="B212" s="114"/>
      <c r="C212" s="93"/>
      <c r="D212" s="6"/>
      <c r="E212" s="311"/>
      <c r="F212" s="312"/>
      <c r="G212" s="312"/>
      <c r="H212" s="210"/>
      <c r="I212" s="201"/>
      <c r="J212" s="196"/>
      <c r="K212" s="292"/>
      <c r="L212" s="293"/>
      <c r="M212" s="210"/>
      <c r="N212" s="206" t="str">
        <f>IF(COUNT(H212:M212)&gt;0,IF(COUNT(H212:I212)=2,IF(J212&gt;0,-PMT(J212/100,I212,H212),H212/I212),0)+K212+M212,"")</f>
        <v/>
      </c>
      <c r="O212" s="97"/>
      <c r="P212" s="47"/>
      <c r="Q212" s="47"/>
    </row>
    <row r="213" spans="1:23" s="127" customFormat="1" ht="15" customHeight="1" thickBot="1" x14ac:dyDescent="0.3">
      <c r="A213" s="47"/>
      <c r="B213" s="114"/>
      <c r="C213" s="93"/>
      <c r="D213" s="93"/>
      <c r="E213" s="93"/>
      <c r="F213" s="93"/>
      <c r="G213" s="93"/>
      <c r="H213" s="93"/>
      <c r="I213" s="93"/>
      <c r="J213" s="93"/>
      <c r="K213" s="93"/>
      <c r="L213" s="82" t="str">
        <f>Translations!$B$52</f>
        <v>Sum</v>
      </c>
      <c r="M213" s="183" t="s">
        <v>80</v>
      </c>
      <c r="N213" s="165" t="str">
        <f>IF(COUNT(N208:N212)&gt;0,SUM(N208:N212),"")</f>
        <v/>
      </c>
      <c r="O213" s="97"/>
      <c r="P213" s="47"/>
      <c r="Q213" s="47"/>
    </row>
    <row r="214" spans="1:23" s="127" customFormat="1" ht="15" customHeight="1" thickBot="1" x14ac:dyDescent="0.3">
      <c r="A214" s="47"/>
      <c r="B214" s="114"/>
      <c r="C214" s="93"/>
      <c r="D214" s="93"/>
      <c r="E214" s="93"/>
      <c r="F214" s="93"/>
      <c r="G214" s="93"/>
      <c r="H214" s="93"/>
      <c r="I214" s="93"/>
      <c r="J214" s="93"/>
      <c r="K214" s="93"/>
      <c r="L214" s="93"/>
      <c r="M214" s="93"/>
      <c r="N214" s="93"/>
      <c r="O214" s="97"/>
      <c r="P214" s="47"/>
      <c r="Q214" s="47"/>
    </row>
    <row r="215" spans="1:23" s="127" customFormat="1" ht="15" customHeight="1" thickBot="1" x14ac:dyDescent="0.3">
      <c r="A215" s="47"/>
      <c r="B215" s="114"/>
      <c r="C215" s="93"/>
      <c r="D215" s="48" t="s">
        <v>8</v>
      </c>
      <c r="E215" s="271" t="str">
        <f>Translations!$B$77</f>
        <v>Annual costs (Sum of all "additional" costs)</v>
      </c>
      <c r="F215" s="271"/>
      <c r="G215" s="271"/>
      <c r="H215" s="271"/>
      <c r="I215" s="271"/>
      <c r="J215" s="271"/>
      <c r="K215" s="271"/>
      <c r="L215" s="271"/>
      <c r="M215" s="164" t="s">
        <v>80</v>
      </c>
      <c r="N215" s="165" t="str">
        <f>IF(ISNUMBER(N213),N213-IF(ISNUMBER(N203),N203,0),"")</f>
        <v/>
      </c>
      <c r="O215" s="141"/>
      <c r="P215" s="47"/>
      <c r="Q215" s="47"/>
    </row>
    <row r="216" spans="1:23" s="127" customFormat="1" ht="5.15" customHeight="1" x14ac:dyDescent="0.25">
      <c r="A216" s="47"/>
      <c r="B216" s="114"/>
      <c r="C216" s="93"/>
      <c r="D216" s="6"/>
      <c r="E216" s="154"/>
      <c r="F216" s="154"/>
      <c r="G216" s="154"/>
      <c r="H216" s="154"/>
      <c r="I216" s="154"/>
      <c r="J216" s="154"/>
      <c r="K216" s="154"/>
      <c r="L216" s="154"/>
      <c r="M216" s="154"/>
      <c r="N216" s="154"/>
      <c r="O216" s="141"/>
      <c r="P216" s="47"/>
      <c r="Q216" s="47"/>
    </row>
    <row r="217" spans="1:23" s="127" customFormat="1" ht="13.5" thickBot="1" x14ac:dyDescent="0.3">
      <c r="A217" s="47"/>
      <c r="B217" s="114"/>
      <c r="C217" s="93"/>
      <c r="D217" s="6"/>
      <c r="E217" s="119"/>
      <c r="F217" s="119"/>
      <c r="G217" s="48" t="str">
        <f>Translations!$B$78</f>
        <v xml:space="preserve"> Allowance price [£/t CO2e]</v>
      </c>
      <c r="H217" s="119"/>
      <c r="I217" s="48" t="str">
        <f>Translations!$B$79</f>
        <v>Average annual emissions</v>
      </c>
      <c r="J217" s="119"/>
      <c r="K217" s="48" t="str">
        <f>Translations!$B$80</f>
        <v>Improvement factor</v>
      </c>
      <c r="L217" s="119"/>
      <c r="M217" s="119"/>
      <c r="N217" s="119"/>
      <c r="O217" s="141"/>
      <c r="P217" s="47"/>
      <c r="Q217" s="47"/>
    </row>
    <row r="218" spans="1:23" s="127" customFormat="1" ht="15" customHeight="1" thickBot="1" x14ac:dyDescent="0.3">
      <c r="A218" s="47"/>
      <c r="B218" s="114"/>
      <c r="C218" s="93"/>
      <c r="D218" s="48" t="s">
        <v>3</v>
      </c>
      <c r="E218" s="271" t="str">
        <f>Translations!$B$81</f>
        <v>Annual Benefits</v>
      </c>
      <c r="F218" s="272"/>
      <c r="G218" s="140">
        <v>20</v>
      </c>
      <c r="H218" s="161" t="s">
        <v>79</v>
      </c>
      <c r="I218" s="174"/>
      <c r="J218" s="162" t="s">
        <v>79</v>
      </c>
      <c r="K218" s="142" t="str">
        <f>IF(AND(J188&lt;&gt;"",J188=FALSE),1/100,IF(COUNT(J190,J191)=2,J190-J191,""))</f>
        <v/>
      </c>
      <c r="L218" s="163"/>
      <c r="M218" s="164" t="s">
        <v>80</v>
      </c>
      <c r="N218" s="165" t="str">
        <f>IF(COUNT(G218,I218,K218)=3,G218*I218*K218,"")</f>
        <v/>
      </c>
      <c r="O218" s="141"/>
      <c r="P218" s="47"/>
      <c r="Q218" s="47"/>
    </row>
    <row r="219" spans="1:23" s="127" customFormat="1" ht="5.15" customHeight="1" thickBot="1" x14ac:dyDescent="0.3">
      <c r="A219" s="47"/>
      <c r="B219" s="114"/>
      <c r="C219" s="93"/>
      <c r="D219" s="16"/>
      <c r="E219" s="154"/>
      <c r="F219" s="154"/>
      <c r="G219" s="154"/>
      <c r="H219" s="154"/>
      <c r="I219" s="154"/>
      <c r="J219" s="154"/>
      <c r="K219" s="154"/>
      <c r="L219" s="154"/>
      <c r="M219" s="154"/>
      <c r="N219" s="154"/>
      <c r="O219" s="155"/>
      <c r="P219" s="47"/>
      <c r="Q219" s="47"/>
    </row>
    <row r="220" spans="1:23" s="127" customFormat="1" ht="15" customHeight="1" thickBot="1" x14ac:dyDescent="0.3">
      <c r="A220" s="156"/>
      <c r="B220" s="157"/>
      <c r="C220" s="91"/>
      <c r="D220" s="48" t="s">
        <v>100</v>
      </c>
      <c r="E220" s="117" t="str">
        <f>Translations!$B$82</f>
        <v>Costs are unreasonable?</v>
      </c>
      <c r="F220" s="159"/>
      <c r="G220" s="159"/>
      <c r="H220" s="160"/>
      <c r="I220" s="144" t="str">
        <f>IF(COUNT(N215,N218)=2,AND(N215&gt;N218,N215&gt;IF(CNTR_SmallEmitter,500,2000)),"")</f>
        <v/>
      </c>
      <c r="J220" s="92"/>
      <c r="K220" s="92"/>
      <c r="L220" s="92"/>
      <c r="M220" s="92"/>
      <c r="N220" s="92"/>
      <c r="O220" s="158"/>
      <c r="P220" s="156"/>
      <c r="Q220" s="156"/>
    </row>
    <row r="221" spans="1:23" ht="12.75" customHeight="1" thickBot="1" x14ac:dyDescent="0.3">
      <c r="A221" s="106"/>
      <c r="B221" s="114"/>
      <c r="C221" s="84"/>
      <c r="D221" s="8"/>
      <c r="E221" s="85"/>
      <c r="F221" s="7"/>
      <c r="G221" s="9"/>
      <c r="H221" s="9"/>
      <c r="I221" s="9"/>
      <c r="J221" s="9"/>
      <c r="K221" s="9"/>
      <c r="L221" s="9"/>
      <c r="M221" s="9"/>
      <c r="N221" s="9"/>
      <c r="O221" s="96"/>
      <c r="P221" s="79"/>
      <c r="Q221" s="5"/>
      <c r="R221" s="128"/>
      <c r="S221" s="128"/>
      <c r="T221" s="128"/>
      <c r="U221" s="128"/>
      <c r="V221" s="128"/>
      <c r="W221" s="128"/>
    </row>
    <row r="222" spans="1:23" x14ac:dyDescent="0.25">
      <c r="A222" s="53"/>
      <c r="B222" s="120"/>
      <c r="C222" s="91"/>
      <c r="D222" s="92"/>
      <c r="E222" s="52"/>
      <c r="F222" s="52"/>
      <c r="G222" s="52"/>
      <c r="H222" s="52"/>
      <c r="I222" s="52"/>
      <c r="J222" s="52"/>
      <c r="K222" s="52"/>
      <c r="L222" s="52"/>
      <c r="M222" s="52"/>
      <c r="N222" s="52"/>
      <c r="O222" s="143"/>
      <c r="P222" s="53"/>
      <c r="Q222" s="53"/>
    </row>
    <row r="223" spans="1:23" ht="13" thickBot="1" x14ac:dyDescent="0.3">
      <c r="A223" s="53"/>
      <c r="B223" s="121"/>
      <c r="C223" s="108"/>
      <c r="D223" s="109"/>
      <c r="E223" s="107"/>
      <c r="F223" s="107"/>
      <c r="G223" s="107"/>
      <c r="H223" s="107"/>
      <c r="I223" s="107"/>
      <c r="J223" s="107"/>
      <c r="K223" s="107"/>
      <c r="L223" s="107"/>
      <c r="M223" s="107"/>
      <c r="N223" s="107"/>
      <c r="O223" s="110"/>
      <c r="P223" s="53"/>
      <c r="Q223" s="53"/>
    </row>
    <row r="224" spans="1:23" hidden="1" x14ac:dyDescent="0.25">
      <c r="A224" s="53" t="s">
        <v>26</v>
      </c>
      <c r="B224" s="53"/>
      <c r="C224" s="53"/>
      <c r="D224" s="53"/>
      <c r="E224" s="53"/>
      <c r="F224" s="53"/>
      <c r="G224" s="53"/>
      <c r="H224" s="53"/>
      <c r="I224" s="53"/>
      <c r="J224" s="53"/>
      <c r="K224" s="53"/>
      <c r="L224" s="53"/>
      <c r="M224" s="53"/>
      <c r="N224" s="53"/>
      <c r="O224" s="53"/>
      <c r="P224" s="53"/>
      <c r="Q224" s="53"/>
    </row>
  </sheetData>
  <sheetProtection sheet="1" objects="1" scenarios="1" formatCells="0" formatColumns="0" formatRows="0"/>
  <mergeCells count="227">
    <mergeCell ref="K210:L210"/>
    <mergeCell ref="K211:L211"/>
    <mergeCell ref="K201:L201"/>
    <mergeCell ref="K202:L202"/>
    <mergeCell ref="M206:M207"/>
    <mergeCell ref="K208:L208"/>
    <mergeCell ref="E186:N186"/>
    <mergeCell ref="H196:J196"/>
    <mergeCell ref="K196:L197"/>
    <mergeCell ref="M196:M197"/>
    <mergeCell ref="N196:N197"/>
    <mergeCell ref="E198:G198"/>
    <mergeCell ref="N206:N207"/>
    <mergeCell ref="E208:G208"/>
    <mergeCell ref="E99:G99"/>
    <mergeCell ref="K99:L99"/>
    <mergeCell ref="K125:L125"/>
    <mergeCell ref="K126:L126"/>
    <mergeCell ref="M122:M123"/>
    <mergeCell ref="K124:L124"/>
    <mergeCell ref="E112:N112"/>
    <mergeCell ref="E114:I114"/>
    <mergeCell ref="E117:I117"/>
    <mergeCell ref="E116:I116"/>
    <mergeCell ref="E119:N119"/>
    <mergeCell ref="N122:N123"/>
    <mergeCell ref="E124:G124"/>
    <mergeCell ref="E125:G125"/>
    <mergeCell ref="E122:G123"/>
    <mergeCell ref="E126:G126"/>
    <mergeCell ref="H122:J122"/>
    <mergeCell ref="K122:L123"/>
    <mergeCell ref="E91:G91"/>
    <mergeCell ref="K91:L91"/>
    <mergeCell ref="E95:G96"/>
    <mergeCell ref="H95:J95"/>
    <mergeCell ref="N95:N96"/>
    <mergeCell ref="E97:G97"/>
    <mergeCell ref="K97:L97"/>
    <mergeCell ref="E98:G98"/>
    <mergeCell ref="K98:L98"/>
    <mergeCell ref="E209:G209"/>
    <mergeCell ref="E206:G207"/>
    <mergeCell ref="N169:N170"/>
    <mergeCell ref="E141:L141"/>
    <mergeCell ref="E144:F144"/>
    <mergeCell ref="E149:N149"/>
    <mergeCell ref="N159:N160"/>
    <mergeCell ref="M159:M160"/>
    <mergeCell ref="E156:N156"/>
    <mergeCell ref="E159:G160"/>
    <mergeCell ref="M169:M170"/>
    <mergeCell ref="K171:L171"/>
    <mergeCell ref="K172:L172"/>
    <mergeCell ref="K173:L173"/>
    <mergeCell ref="K174:L174"/>
    <mergeCell ref="K175:L175"/>
    <mergeCell ref="K209:L209"/>
    <mergeCell ref="E172:G172"/>
    <mergeCell ref="E173:G173"/>
    <mergeCell ref="E169:G170"/>
    <mergeCell ref="E162:G162"/>
    <mergeCell ref="E163:G163"/>
    <mergeCell ref="K161:L161"/>
    <mergeCell ref="K162:L162"/>
    <mergeCell ref="K163:L163"/>
    <mergeCell ref="E85:G86"/>
    <mergeCell ref="H85:J85"/>
    <mergeCell ref="K85:L86"/>
    <mergeCell ref="M85:M86"/>
    <mergeCell ref="K95:L96"/>
    <mergeCell ref="M95:M96"/>
    <mergeCell ref="E88:G88"/>
    <mergeCell ref="K88:L88"/>
    <mergeCell ref="E89:G89"/>
    <mergeCell ref="K89:L89"/>
    <mergeCell ref="E90:G90"/>
    <mergeCell ref="K90:L90"/>
    <mergeCell ref="E100:G100"/>
    <mergeCell ref="K100:L100"/>
    <mergeCell ref="E101:G101"/>
    <mergeCell ref="K101:L101"/>
    <mergeCell ref="E104:L104"/>
    <mergeCell ref="E107:F107"/>
    <mergeCell ref="K134:L134"/>
    <mergeCell ref="E171:G171"/>
    <mergeCell ref="H169:J169"/>
    <mergeCell ref="K169:L170"/>
    <mergeCell ref="E164:G164"/>
    <mergeCell ref="E165:G165"/>
    <mergeCell ref="K164:L164"/>
    <mergeCell ref="K165:L165"/>
    <mergeCell ref="E215:L215"/>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198:L198"/>
    <mergeCell ref="K212:L212"/>
    <mergeCell ref="E212:G212"/>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E52:G52"/>
    <mergeCell ref="E48:G48"/>
    <mergeCell ref="E49:G49"/>
    <mergeCell ref="N57:N58"/>
    <mergeCell ref="E63:G63"/>
    <mergeCell ref="H57:J57"/>
    <mergeCell ref="K57:L58"/>
    <mergeCell ref="E80:I80"/>
    <mergeCell ref="E75:N75"/>
    <mergeCell ref="E77:I77"/>
    <mergeCell ref="E79:I79"/>
    <mergeCell ref="E70:N70"/>
    <mergeCell ref="N85:N86"/>
    <mergeCell ref="E87:G87"/>
    <mergeCell ref="K87:L87"/>
    <mergeCell ref="N132:N133"/>
    <mergeCell ref="E134:G134"/>
    <mergeCell ref="E136:G136"/>
    <mergeCell ref="H132:J132"/>
    <mergeCell ref="K132:L133"/>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E4:F4"/>
    <mergeCell ref="E25:N25"/>
    <mergeCell ref="D8:N8"/>
    <mergeCell ref="B2:D4"/>
    <mergeCell ref="E2:F2"/>
    <mergeCell ref="I3:J3"/>
    <mergeCell ref="K3:L3"/>
    <mergeCell ref="I2:J2"/>
    <mergeCell ref="E26:N26"/>
    <mergeCell ref="D14:N14"/>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xr:uid="{00000000-0002-0000-0100-000000000000}">
      <formula1>CNTR_TrueFalse</formula1>
    </dataValidation>
    <dataValidation type="list" allowBlank="1" showInputMessage="1" showErrorMessage="1" sqref="J23 J80 J117 J154 J191" xr:uid="{00000000-0002-0000-0100-000001000000}">
      <formula1>EUconst_UncertaintyThresholds</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72"/>
  <sheetViews>
    <sheetView zoomScaleNormal="100" workbookViewId="0">
      <selection activeCell="C15" sqref="C15"/>
    </sheetView>
  </sheetViews>
  <sheetFormatPr defaultColWidth="11.453125" defaultRowHeight="12.5" x14ac:dyDescent="0.25"/>
  <cols>
    <col min="1" max="1" width="23.36328125" style="15" customWidth="1"/>
    <col min="2" max="3" width="27.90625" style="15" customWidth="1"/>
    <col min="4" max="42" width="12.6328125" style="15" customWidth="1"/>
    <col min="43" max="16384" width="11.453125" style="15"/>
  </cols>
  <sheetData>
    <row r="2" spans="1:2" ht="23" x14ac:dyDescent="0.5">
      <c r="A2" s="18" t="s">
        <v>114</v>
      </c>
    </row>
    <row r="3" spans="1:2" x14ac:dyDescent="0.25">
      <c r="A3"/>
    </row>
    <row r="4" spans="1:2" ht="13" x14ac:dyDescent="0.3">
      <c r="A4" s="214" t="s">
        <v>231</v>
      </c>
    </row>
    <row r="5" spans="1:2" x14ac:dyDescent="0.25">
      <c r="A5" s="216">
        <v>0.17499999999999999</v>
      </c>
    </row>
    <row r="6" spans="1:2" x14ac:dyDescent="0.25">
      <c r="A6" s="216">
        <v>0.15</v>
      </c>
    </row>
    <row r="7" spans="1:2" x14ac:dyDescent="0.25">
      <c r="A7" s="216">
        <v>0.125</v>
      </c>
    </row>
    <row r="8" spans="1:2" x14ac:dyDescent="0.25">
      <c r="A8" s="216">
        <v>0.1</v>
      </c>
    </row>
    <row r="9" spans="1:2" x14ac:dyDescent="0.25">
      <c r="A9" s="216">
        <v>7.4999999999999997E-2</v>
      </c>
    </row>
    <row r="10" spans="1:2" x14ac:dyDescent="0.25">
      <c r="A10" s="216">
        <v>0.05</v>
      </c>
    </row>
    <row r="11" spans="1:2" x14ac:dyDescent="0.25">
      <c r="A11" s="216">
        <v>2.5000000000000001E-2</v>
      </c>
    </row>
    <row r="12" spans="1:2" x14ac:dyDescent="0.25">
      <c r="A12" s="216">
        <v>1.4999999999999999E-2</v>
      </c>
    </row>
    <row r="13" spans="1:2" x14ac:dyDescent="0.25">
      <c r="A13"/>
    </row>
    <row r="14" spans="1:2" x14ac:dyDescent="0.25">
      <c r="A14" s="15" t="s">
        <v>232</v>
      </c>
      <c r="B14" s="215" t="str">
        <f>Translations!$B$97</f>
        <v>inconsistent!</v>
      </c>
    </row>
    <row r="15" spans="1:2" x14ac:dyDescent="0.25">
      <c r="A15"/>
    </row>
    <row r="16" spans="1:2"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s="213"/>
    </row>
    <row r="172" spans="1:1" x14ac:dyDescent="0.25">
      <c r="A172" s="213"/>
    </row>
  </sheetData>
  <sheetProtection formatCells="0" formatColumns="0" formatRows="0"/>
  <dataConsolidate/>
  <phoneticPr fontId="34"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&amp;A&amp;C&amp;"Calibri"&amp;10&amp;K000000 PUBLIC&amp;1#_x000D_&amp;R&amp;D, &amp;T</oddHeader>
    <oddFooter>&amp;C&amp;P / &amp;N_x000D_&amp;1#&amp;"Calibri"&amp;10&amp;K000000 PUBLIC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K100"/>
  <sheetViews>
    <sheetView topLeftCell="A70" zoomScale="115" zoomScaleNormal="115" workbookViewId="0">
      <selection activeCell="C76" sqref="C76"/>
    </sheetView>
  </sheetViews>
  <sheetFormatPr defaultColWidth="11.453125" defaultRowHeight="12.5" x14ac:dyDescent="0.25"/>
  <cols>
    <col min="1" max="1" width="8.36328125" customWidth="1"/>
    <col min="2" max="2" width="68.54296875" style="125" customWidth="1"/>
    <col min="3" max="3" width="70.6328125" customWidth="1"/>
    <col min="4" max="5" width="12.6328125" customWidth="1"/>
  </cols>
  <sheetData>
    <row r="1" spans="1:3" ht="14.5" x14ac:dyDescent="0.35">
      <c r="A1" s="10" t="s">
        <v>103</v>
      </c>
      <c r="B1" s="131" t="s">
        <v>73</v>
      </c>
      <c r="C1" s="10" t="s">
        <v>74</v>
      </c>
    </row>
    <row r="2" spans="1:3" x14ac:dyDescent="0.25">
      <c r="A2" s="76">
        <v>1</v>
      </c>
      <c r="B2" s="66" t="s">
        <v>112</v>
      </c>
    </row>
    <row r="3" spans="1:3" x14ac:dyDescent="0.25">
      <c r="A3" s="76">
        <f t="shared" ref="A3:A66" si="0">A2+1</f>
        <v>2</v>
      </c>
      <c r="B3" s="66" t="s">
        <v>113</v>
      </c>
    </row>
    <row r="4" spans="1:3" ht="13.5" thickBot="1" x14ac:dyDescent="0.3">
      <c r="A4" s="76">
        <f t="shared" si="0"/>
        <v>3</v>
      </c>
      <c r="B4" s="65" t="s">
        <v>24</v>
      </c>
    </row>
    <row r="5" spans="1:3" x14ac:dyDescent="0.25">
      <c r="A5" s="76">
        <f t="shared" si="0"/>
        <v>4</v>
      </c>
      <c r="B5" s="67" t="s">
        <v>21</v>
      </c>
    </row>
    <row r="6" spans="1:3" x14ac:dyDescent="0.25">
      <c r="A6" s="76">
        <f t="shared" si="0"/>
        <v>5</v>
      </c>
      <c r="B6" s="68" t="s">
        <v>23</v>
      </c>
    </row>
    <row r="7" spans="1:3" x14ac:dyDescent="0.25">
      <c r="A7" s="76">
        <f t="shared" si="0"/>
        <v>6</v>
      </c>
      <c r="B7" s="68"/>
    </row>
    <row r="8" spans="1:3" ht="13" thickBot="1" x14ac:dyDescent="0.3">
      <c r="A8" s="76">
        <f t="shared" si="0"/>
        <v>7</v>
      </c>
      <c r="B8" s="69" t="s">
        <v>22</v>
      </c>
    </row>
    <row r="9" spans="1:3" ht="13.5" thickBot="1" x14ac:dyDescent="0.35">
      <c r="A9" s="76">
        <f t="shared" si="0"/>
        <v>8</v>
      </c>
      <c r="B9" s="132" t="s">
        <v>55</v>
      </c>
    </row>
    <row r="10" spans="1:3" x14ac:dyDescent="0.25">
      <c r="A10" s="76">
        <f t="shared" si="0"/>
        <v>9</v>
      </c>
      <c r="B10" s="125" t="s">
        <v>56</v>
      </c>
    </row>
    <row r="11" spans="1:3" x14ac:dyDescent="0.25">
      <c r="A11" s="76">
        <f t="shared" si="0"/>
        <v>10</v>
      </c>
      <c r="B11" s="125" t="s">
        <v>57</v>
      </c>
    </row>
    <row r="12" spans="1:3" x14ac:dyDescent="0.25">
      <c r="A12" s="76">
        <f t="shared" si="0"/>
        <v>11</v>
      </c>
      <c r="B12" s="125" t="s">
        <v>58</v>
      </c>
    </row>
    <row r="13" spans="1:3" ht="18" x14ac:dyDescent="0.25">
      <c r="A13" s="76">
        <f t="shared" si="0"/>
        <v>12</v>
      </c>
      <c r="B13" s="70" t="s">
        <v>4</v>
      </c>
    </row>
    <row r="14" spans="1:3" x14ac:dyDescent="0.25">
      <c r="A14" s="76">
        <f t="shared" si="0"/>
        <v>13</v>
      </c>
      <c r="B14" s="71"/>
    </row>
    <row r="15" spans="1:3" x14ac:dyDescent="0.25">
      <c r="A15" s="76">
        <f t="shared" si="0"/>
        <v>14</v>
      </c>
    </row>
    <row r="16" spans="1:3" x14ac:dyDescent="0.25">
      <c r="A16" s="76">
        <f t="shared" si="0"/>
        <v>15</v>
      </c>
      <c r="B16" s="71"/>
    </row>
    <row r="17" spans="1:2" x14ac:dyDescent="0.25">
      <c r="A17" s="76">
        <f t="shared" si="0"/>
        <v>16</v>
      </c>
    </row>
    <row r="18" spans="1:2" x14ac:dyDescent="0.25">
      <c r="A18" s="76">
        <f t="shared" si="0"/>
        <v>17</v>
      </c>
      <c r="B18" s="71"/>
    </row>
    <row r="19" spans="1:2" x14ac:dyDescent="0.25">
      <c r="A19" s="76">
        <f t="shared" si="0"/>
        <v>18</v>
      </c>
    </row>
    <row r="20" spans="1:2" ht="14" x14ac:dyDescent="0.25">
      <c r="A20" s="76">
        <f t="shared" si="0"/>
        <v>19</v>
      </c>
      <c r="B20" s="60"/>
    </row>
    <row r="21" spans="1:2" ht="13" x14ac:dyDescent="0.3">
      <c r="A21" s="76">
        <f t="shared" si="0"/>
        <v>20</v>
      </c>
      <c r="B21" s="133"/>
    </row>
    <row r="22" spans="1:2" x14ac:dyDescent="0.25">
      <c r="A22" s="76">
        <f t="shared" si="0"/>
        <v>21</v>
      </c>
      <c r="B22" s="134"/>
    </row>
    <row r="23" spans="1:2" x14ac:dyDescent="0.25">
      <c r="A23" s="76">
        <f t="shared" si="0"/>
        <v>22</v>
      </c>
    </row>
    <row r="24" spans="1:2" x14ac:dyDescent="0.25">
      <c r="A24" s="76">
        <f t="shared" si="0"/>
        <v>23</v>
      </c>
      <c r="B24" s="134"/>
    </row>
    <row r="25" spans="1:2" x14ac:dyDescent="0.25">
      <c r="A25" s="76">
        <f t="shared" si="0"/>
        <v>24</v>
      </c>
      <c r="B25" s="135"/>
    </row>
    <row r="26" spans="1:2" x14ac:dyDescent="0.25">
      <c r="A26" s="76">
        <f t="shared" si="0"/>
        <v>25</v>
      </c>
      <c r="B26" s="134"/>
    </row>
    <row r="27" spans="1:2" ht="13" x14ac:dyDescent="0.3">
      <c r="A27" s="76">
        <f t="shared" si="0"/>
        <v>26</v>
      </c>
      <c r="B27" s="133"/>
    </row>
    <row r="28" spans="1:2" x14ac:dyDescent="0.25">
      <c r="A28" s="76">
        <f t="shared" si="0"/>
        <v>27</v>
      </c>
      <c r="B28" s="20"/>
    </row>
    <row r="29" spans="1:2" ht="13" x14ac:dyDescent="0.3">
      <c r="A29" s="76">
        <f t="shared" si="0"/>
        <v>28</v>
      </c>
      <c r="B29" s="133"/>
    </row>
    <row r="30" spans="1:2" x14ac:dyDescent="0.25">
      <c r="A30" s="76">
        <f t="shared" si="0"/>
        <v>29</v>
      </c>
      <c r="B30" s="20"/>
    </row>
    <row r="31" spans="1:2" ht="15.5" x14ac:dyDescent="0.25">
      <c r="A31" s="76">
        <f t="shared" si="0"/>
        <v>30</v>
      </c>
      <c r="B31" s="57" t="s">
        <v>5</v>
      </c>
    </row>
    <row r="32" spans="1:2" x14ac:dyDescent="0.25">
      <c r="A32" s="76">
        <f t="shared" si="0"/>
        <v>31</v>
      </c>
      <c r="B32" s="72" t="s">
        <v>32</v>
      </c>
    </row>
    <row r="33" spans="1:4" ht="13" x14ac:dyDescent="0.25">
      <c r="A33" s="76">
        <f t="shared" si="0"/>
        <v>32</v>
      </c>
      <c r="B33" s="17" t="s">
        <v>6</v>
      </c>
    </row>
    <row r="34" spans="1:4" x14ac:dyDescent="0.25">
      <c r="A34" s="76">
        <f t="shared" si="0"/>
        <v>33</v>
      </c>
      <c r="B34" s="71"/>
    </row>
    <row r="35" spans="1:4" x14ac:dyDescent="0.25">
      <c r="A35" s="76">
        <f t="shared" si="0"/>
        <v>34</v>
      </c>
      <c r="B35" s="73" t="s">
        <v>7</v>
      </c>
    </row>
    <row r="36" spans="1:4" x14ac:dyDescent="0.25">
      <c r="A36" s="76">
        <f t="shared" si="0"/>
        <v>35</v>
      </c>
      <c r="B36" s="71"/>
    </row>
    <row r="37" spans="1:4" x14ac:dyDescent="0.25">
      <c r="A37" s="76">
        <f t="shared" si="0"/>
        <v>36</v>
      </c>
      <c r="B37" s="71" t="s">
        <v>248</v>
      </c>
    </row>
    <row r="38" spans="1:4" ht="25" x14ac:dyDescent="0.25">
      <c r="A38" s="76">
        <f t="shared" si="0"/>
        <v>37</v>
      </c>
      <c r="B38" s="71" t="s">
        <v>78</v>
      </c>
    </row>
    <row r="39" spans="1:4" ht="25" x14ac:dyDescent="0.25">
      <c r="A39" s="76">
        <f t="shared" si="0"/>
        <v>38</v>
      </c>
      <c r="B39" s="71" t="s">
        <v>76</v>
      </c>
    </row>
    <row r="40" spans="1:4" x14ac:dyDescent="0.25">
      <c r="A40" s="76">
        <f t="shared" si="0"/>
        <v>39</v>
      </c>
      <c r="B40" s="71"/>
    </row>
    <row r="41" spans="1:4" x14ac:dyDescent="0.25">
      <c r="A41" s="76">
        <f t="shared" si="0"/>
        <v>40</v>
      </c>
      <c r="B41" s="71" t="s">
        <v>54</v>
      </c>
    </row>
    <row r="42" spans="1:4" ht="75" x14ac:dyDescent="0.25">
      <c r="A42" s="76">
        <f t="shared" si="0"/>
        <v>41</v>
      </c>
      <c r="B42" s="59" t="s">
        <v>0</v>
      </c>
    </row>
    <row r="43" spans="1:4" ht="50" x14ac:dyDescent="0.25">
      <c r="A43" s="76">
        <f t="shared" si="0"/>
        <v>42</v>
      </c>
      <c r="B43" s="58" t="s">
        <v>115</v>
      </c>
    </row>
    <row r="44" spans="1:4" ht="75.5" thickBot="1" x14ac:dyDescent="0.3">
      <c r="A44" s="76">
        <f t="shared" si="0"/>
        <v>43</v>
      </c>
      <c r="B44" s="59" t="s">
        <v>72</v>
      </c>
    </row>
    <row r="45" spans="1:4" ht="78.5" thickBot="1" x14ac:dyDescent="0.3">
      <c r="A45" s="76">
        <f t="shared" si="0"/>
        <v>44</v>
      </c>
      <c r="B45" s="136" t="s">
        <v>247</v>
      </c>
    </row>
    <row r="46" spans="1:4" ht="15.5" x14ac:dyDescent="0.25">
      <c r="A46" s="76">
        <f t="shared" si="0"/>
        <v>45</v>
      </c>
      <c r="B46" s="57" t="s">
        <v>70</v>
      </c>
    </row>
    <row r="47" spans="1:4" ht="13" x14ac:dyDescent="0.3">
      <c r="A47" s="76">
        <f t="shared" si="0"/>
        <v>46</v>
      </c>
      <c r="B47" s="74" t="s">
        <v>27</v>
      </c>
    </row>
    <row r="48" spans="1:4" ht="62.5" x14ac:dyDescent="0.25">
      <c r="A48" s="76">
        <f t="shared" si="0"/>
        <v>47</v>
      </c>
      <c r="B48" s="71" t="s">
        <v>77</v>
      </c>
      <c r="D48" s="130"/>
    </row>
    <row r="49" spans="1:4" ht="39" x14ac:dyDescent="0.25">
      <c r="A49" s="76">
        <f t="shared" si="0"/>
        <v>48</v>
      </c>
      <c r="B49" s="62" t="s">
        <v>116</v>
      </c>
      <c r="D49" s="130"/>
    </row>
    <row r="50" spans="1:4" ht="35" x14ac:dyDescent="0.25">
      <c r="A50" s="76">
        <f t="shared" si="0"/>
        <v>49</v>
      </c>
      <c r="B50" s="129" t="s">
        <v>229</v>
      </c>
      <c r="D50" s="130"/>
    </row>
    <row r="51" spans="1:4" ht="13.5" thickBot="1" x14ac:dyDescent="0.3">
      <c r="A51" s="76">
        <f t="shared" si="0"/>
        <v>50</v>
      </c>
      <c r="B51" s="61" t="s">
        <v>75</v>
      </c>
      <c r="D51" s="130"/>
    </row>
    <row r="52" spans="1:4" ht="13.5" thickBot="1" x14ac:dyDescent="0.3">
      <c r="A52" s="76">
        <f t="shared" si="0"/>
        <v>51</v>
      </c>
      <c r="B52" s="137" t="s">
        <v>71</v>
      </c>
      <c r="D52" s="130"/>
    </row>
    <row r="53" spans="1:4" ht="18" x14ac:dyDescent="0.25">
      <c r="A53" s="76">
        <f t="shared" si="0"/>
        <v>52</v>
      </c>
      <c r="B53" s="104" t="s">
        <v>111</v>
      </c>
      <c r="D53" s="130"/>
    </row>
    <row r="54" spans="1:4" ht="26" x14ac:dyDescent="0.25">
      <c r="A54" s="76">
        <f t="shared" si="0"/>
        <v>53</v>
      </c>
      <c r="B54" s="178" t="s">
        <v>102</v>
      </c>
      <c r="D54" s="130"/>
    </row>
    <row r="55" spans="1:4" ht="13" x14ac:dyDescent="0.25">
      <c r="A55" s="76">
        <f t="shared" si="0"/>
        <v>54</v>
      </c>
      <c r="B55" s="177" t="s">
        <v>89</v>
      </c>
      <c r="D55" s="130"/>
    </row>
    <row r="56" spans="1:4" ht="40" x14ac:dyDescent="0.25">
      <c r="A56" s="76">
        <f t="shared" si="0"/>
        <v>55</v>
      </c>
      <c r="B56" s="63" t="s">
        <v>90</v>
      </c>
      <c r="D56" s="130"/>
    </row>
    <row r="57" spans="1:4" x14ac:dyDescent="0.25">
      <c r="A57" s="76">
        <f t="shared" si="0"/>
        <v>56</v>
      </c>
      <c r="B57" s="180" t="s">
        <v>83</v>
      </c>
      <c r="D57" s="130"/>
    </row>
    <row r="58" spans="1:4" x14ac:dyDescent="0.25">
      <c r="A58" s="76">
        <f t="shared" si="0"/>
        <v>57</v>
      </c>
      <c r="B58" s="180" t="s">
        <v>84</v>
      </c>
      <c r="D58" s="130"/>
    </row>
    <row r="59" spans="1:4" ht="13" x14ac:dyDescent="0.25">
      <c r="A59" s="76">
        <f t="shared" si="0"/>
        <v>58</v>
      </c>
      <c r="B59" s="65" t="s">
        <v>117</v>
      </c>
      <c r="D59" s="130"/>
    </row>
    <row r="60" spans="1:4" x14ac:dyDescent="0.25">
      <c r="A60" s="76">
        <f t="shared" si="0"/>
        <v>59</v>
      </c>
      <c r="B60" s="176" t="s">
        <v>122</v>
      </c>
      <c r="D60" s="130"/>
    </row>
    <row r="61" spans="1:4" ht="20" x14ac:dyDescent="0.25">
      <c r="A61" s="76">
        <f t="shared" si="0"/>
        <v>60</v>
      </c>
      <c r="B61" s="63" t="s">
        <v>97</v>
      </c>
      <c r="D61" s="130"/>
    </row>
    <row r="62" spans="1:4" x14ac:dyDescent="0.25">
      <c r="A62" s="76">
        <f t="shared" si="0"/>
        <v>61</v>
      </c>
      <c r="B62" s="63" t="s">
        <v>99</v>
      </c>
      <c r="D62" s="130"/>
    </row>
    <row r="63" spans="1:4" ht="20" x14ac:dyDescent="0.25">
      <c r="A63" s="76">
        <f t="shared" si="0"/>
        <v>62</v>
      </c>
      <c r="B63" s="63" t="s">
        <v>101</v>
      </c>
      <c r="D63" s="130"/>
    </row>
    <row r="64" spans="1:4" x14ac:dyDescent="0.25">
      <c r="A64" s="76">
        <f t="shared" si="0"/>
        <v>63</v>
      </c>
      <c r="B64" s="63" t="s">
        <v>98</v>
      </c>
      <c r="D64" s="130"/>
    </row>
    <row r="65" spans="1:4" x14ac:dyDescent="0.25">
      <c r="A65" s="76">
        <f t="shared" si="0"/>
        <v>64</v>
      </c>
      <c r="B65" s="75" t="s">
        <v>93</v>
      </c>
      <c r="D65" s="130"/>
    </row>
    <row r="66" spans="1:4" x14ac:dyDescent="0.25">
      <c r="A66" s="76">
        <f t="shared" si="0"/>
        <v>65</v>
      </c>
      <c r="B66" s="64" t="s">
        <v>95</v>
      </c>
      <c r="D66" s="130"/>
    </row>
    <row r="67" spans="1:4" ht="20" x14ac:dyDescent="0.25">
      <c r="A67" s="76">
        <f t="shared" ref="A67:A97" si="1">A66+1</f>
        <v>66</v>
      </c>
      <c r="B67" s="13" t="s">
        <v>106</v>
      </c>
      <c r="D67" s="130"/>
    </row>
    <row r="68" spans="1:4" x14ac:dyDescent="0.25">
      <c r="A68" s="76">
        <f t="shared" si="1"/>
        <v>67</v>
      </c>
      <c r="B68" s="13" t="s">
        <v>104</v>
      </c>
      <c r="D68" s="130"/>
    </row>
    <row r="69" spans="1:4" x14ac:dyDescent="0.25">
      <c r="A69" s="76">
        <f t="shared" si="1"/>
        <v>68</v>
      </c>
      <c r="B69" s="13" t="s">
        <v>96</v>
      </c>
      <c r="D69" s="130"/>
    </row>
    <row r="70" spans="1:4" x14ac:dyDescent="0.25">
      <c r="A70" s="76">
        <f t="shared" si="1"/>
        <v>69</v>
      </c>
      <c r="B70" s="75" t="s">
        <v>94</v>
      </c>
      <c r="D70" s="130"/>
    </row>
    <row r="71" spans="1:4" ht="20" x14ac:dyDescent="0.25">
      <c r="A71" s="76">
        <f t="shared" si="1"/>
        <v>70</v>
      </c>
      <c r="B71" s="64" t="s">
        <v>109</v>
      </c>
      <c r="D71" s="130"/>
    </row>
    <row r="72" spans="1:4" x14ac:dyDescent="0.25">
      <c r="A72" s="76">
        <f t="shared" si="1"/>
        <v>71</v>
      </c>
      <c r="B72" s="180" t="s">
        <v>86</v>
      </c>
      <c r="D72" s="130"/>
    </row>
    <row r="73" spans="1:4" ht="20.5" thickBot="1" x14ac:dyDescent="0.3">
      <c r="A73" s="76">
        <f t="shared" si="1"/>
        <v>72</v>
      </c>
      <c r="B73" s="63" t="s">
        <v>88</v>
      </c>
      <c r="D73" s="130"/>
    </row>
    <row r="74" spans="1:4" x14ac:dyDescent="0.25">
      <c r="A74" s="76">
        <f t="shared" si="1"/>
        <v>73</v>
      </c>
      <c r="B74" s="179" t="s">
        <v>246</v>
      </c>
    </row>
    <row r="75" spans="1:4" x14ac:dyDescent="0.25">
      <c r="A75" s="76">
        <f t="shared" si="1"/>
        <v>74</v>
      </c>
      <c r="B75" s="180" t="s">
        <v>87</v>
      </c>
      <c r="D75" s="130"/>
    </row>
    <row r="76" spans="1:4" ht="20" x14ac:dyDescent="0.25">
      <c r="A76" s="76">
        <f t="shared" si="1"/>
        <v>75</v>
      </c>
      <c r="B76" s="63" t="s">
        <v>105</v>
      </c>
      <c r="D76" s="130"/>
    </row>
    <row r="77" spans="1:4" ht="13" x14ac:dyDescent="0.25">
      <c r="A77" s="76">
        <f t="shared" si="1"/>
        <v>76</v>
      </c>
      <c r="B77" s="177" t="s">
        <v>92</v>
      </c>
      <c r="D77" s="130"/>
    </row>
    <row r="78" spans="1:4" ht="13" x14ac:dyDescent="0.25">
      <c r="A78" s="76">
        <f t="shared" si="1"/>
        <v>77</v>
      </c>
      <c r="B78" s="181" t="s">
        <v>251</v>
      </c>
      <c r="D78" s="130"/>
    </row>
    <row r="79" spans="1:4" ht="13" x14ac:dyDescent="0.25">
      <c r="A79" s="76">
        <f t="shared" si="1"/>
        <v>78</v>
      </c>
      <c r="B79" s="181" t="s">
        <v>82</v>
      </c>
      <c r="D79" s="130"/>
    </row>
    <row r="80" spans="1:4" ht="13" x14ac:dyDescent="0.25">
      <c r="A80" s="76">
        <f t="shared" si="1"/>
        <v>79</v>
      </c>
      <c r="B80" s="181" t="s">
        <v>81</v>
      </c>
      <c r="D80" s="130"/>
    </row>
    <row r="81" spans="1:4" ht="13" x14ac:dyDescent="0.25">
      <c r="A81" s="76">
        <f t="shared" si="1"/>
        <v>80</v>
      </c>
      <c r="B81" s="177" t="s">
        <v>91</v>
      </c>
      <c r="D81" s="130"/>
    </row>
    <row r="82" spans="1:4" ht="13" x14ac:dyDescent="0.25">
      <c r="A82" s="76">
        <f t="shared" si="1"/>
        <v>81</v>
      </c>
      <c r="B82" s="182" t="s">
        <v>85</v>
      </c>
      <c r="D82" s="130"/>
    </row>
    <row r="83" spans="1:4" ht="50" x14ac:dyDescent="0.25">
      <c r="A83" s="76">
        <f t="shared" si="1"/>
        <v>82</v>
      </c>
      <c r="B83" s="13" t="s">
        <v>120</v>
      </c>
      <c r="D83" s="130"/>
    </row>
    <row r="84" spans="1:4" ht="40" x14ac:dyDescent="0.25">
      <c r="A84" s="76">
        <f t="shared" si="1"/>
        <v>83</v>
      </c>
      <c r="B84" s="13" t="s">
        <v>226</v>
      </c>
      <c r="D84" s="130"/>
    </row>
    <row r="85" spans="1:4" ht="50.5" thickBot="1" x14ac:dyDescent="0.3">
      <c r="A85" s="76">
        <f t="shared" si="1"/>
        <v>84</v>
      </c>
      <c r="B85" s="13" t="s">
        <v>110</v>
      </c>
      <c r="D85" s="130"/>
    </row>
    <row r="86" spans="1:4" ht="13" thickBot="1" x14ac:dyDescent="0.3">
      <c r="A86" s="76">
        <f t="shared" si="1"/>
        <v>85</v>
      </c>
      <c r="B86" s="187" t="s">
        <v>107</v>
      </c>
    </row>
    <row r="87" spans="1:4" ht="13" thickBot="1" x14ac:dyDescent="0.3">
      <c r="A87" s="76">
        <f t="shared" si="1"/>
        <v>86</v>
      </c>
      <c r="B87" s="184" t="s">
        <v>242</v>
      </c>
    </row>
    <row r="88" spans="1:4" x14ac:dyDescent="0.25">
      <c r="A88" s="76">
        <f t="shared" si="1"/>
        <v>87</v>
      </c>
      <c r="B88" s="184" t="s">
        <v>243</v>
      </c>
    </row>
    <row r="89" spans="1:4" x14ac:dyDescent="0.25">
      <c r="A89" s="76">
        <f t="shared" si="1"/>
        <v>88</v>
      </c>
      <c r="B89" s="188" t="s">
        <v>244</v>
      </c>
    </row>
    <row r="90" spans="1:4" x14ac:dyDescent="0.25">
      <c r="A90" s="76">
        <f t="shared" si="1"/>
        <v>89</v>
      </c>
      <c r="B90" s="189" t="s">
        <v>108</v>
      </c>
    </row>
    <row r="91" spans="1:4" ht="40" x14ac:dyDescent="0.25">
      <c r="A91" s="76">
        <f t="shared" si="1"/>
        <v>90</v>
      </c>
      <c r="B91" s="63" t="s">
        <v>245</v>
      </c>
      <c r="D91" s="130"/>
    </row>
    <row r="92" spans="1:4" ht="20" x14ac:dyDescent="0.25">
      <c r="A92" s="76">
        <f t="shared" si="1"/>
        <v>91</v>
      </c>
      <c r="B92" s="63" t="s">
        <v>118</v>
      </c>
      <c r="D92" s="130"/>
    </row>
    <row r="93" spans="1:4" ht="20" x14ac:dyDescent="0.25">
      <c r="A93" s="76">
        <f t="shared" si="1"/>
        <v>92</v>
      </c>
      <c r="B93" s="63" t="s">
        <v>121</v>
      </c>
    </row>
    <row r="94" spans="1:4" ht="20" x14ac:dyDescent="0.25">
      <c r="A94" s="76">
        <f t="shared" si="1"/>
        <v>93</v>
      </c>
      <c r="B94" s="63" t="s">
        <v>123</v>
      </c>
      <c r="D94" s="130"/>
    </row>
    <row r="95" spans="1:4" ht="30" x14ac:dyDescent="0.25">
      <c r="A95" s="76">
        <f t="shared" si="1"/>
        <v>94</v>
      </c>
      <c r="B95" s="63" t="s">
        <v>228</v>
      </c>
      <c r="D95" s="130"/>
    </row>
    <row r="96" spans="1:4" ht="13" thickBot="1" x14ac:dyDescent="0.3">
      <c r="A96" s="76">
        <f t="shared" si="1"/>
        <v>95</v>
      </c>
      <c r="B96" s="209" t="s">
        <v>119</v>
      </c>
      <c r="D96" s="130"/>
    </row>
    <row r="97" spans="1:11" x14ac:dyDescent="0.25">
      <c r="A97" s="76">
        <f t="shared" si="1"/>
        <v>96</v>
      </c>
      <c r="B97" s="218" t="s">
        <v>233</v>
      </c>
    </row>
    <row r="98" spans="1:11" ht="37.5" x14ac:dyDescent="0.25">
      <c r="A98" s="221">
        <v>100</v>
      </c>
      <c r="B98" s="219" t="s">
        <v>234</v>
      </c>
    </row>
    <row r="99" spans="1:11" ht="52.5" x14ac:dyDescent="0.25">
      <c r="A99" s="221">
        <v>101</v>
      </c>
      <c r="B99" s="220" t="s">
        <v>237</v>
      </c>
    </row>
    <row r="100" spans="1:11" ht="40" x14ac:dyDescent="0.25">
      <c r="A100" s="221">
        <v>102</v>
      </c>
      <c r="B100" s="145" t="s">
        <v>241</v>
      </c>
      <c r="C100" s="145"/>
      <c r="D100" s="145"/>
      <c r="E100" s="145"/>
      <c r="F100" s="145"/>
      <c r="G100" s="145"/>
      <c r="H100" s="145"/>
      <c r="I100" s="145"/>
      <c r="J100" s="145"/>
      <c r="K100" s="145"/>
    </row>
  </sheetData>
  <sheetProtection formatCells="0" formatColumns="0" formatRows="0"/>
  <autoFilter ref="A1:C91" xr:uid="{00000000-0009-0000-0000-000004000000}"/>
  <phoneticPr fontId="37" type="noConversion"/>
  <pageMargins left="0.7" right="0.7" top="0.78740157499999996" bottom="0.78740157499999996" header="0.3" footer="0.3"/>
  <pageSetup paperSize="132" orientation="portrait" r:id="rId1"/>
  <headerFooter>
    <oddHeader>&amp;L&amp;F, &amp;A&amp;C&amp;"Calibri"&amp;10&amp;K000000 PUBLIC&amp;1#_x000D_&amp;R&amp;D, &amp;T</oddHeader>
    <oddFooter>&amp;C&amp;P / &amp;N_x000D_&amp;1#&amp;"Calibri"&amp;10&amp;K000000 PUBLIC</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D5" sqref="D5"/>
    </sheetView>
  </sheetViews>
  <sheetFormatPr defaultColWidth="11.453125" defaultRowHeight="12.5" x14ac:dyDescent="0.25"/>
  <cols>
    <col min="1" max="1" width="17.08984375" customWidth="1"/>
    <col min="2" max="2" width="34.6328125" customWidth="1"/>
    <col min="3" max="3" width="15.08984375" customWidth="1"/>
  </cols>
  <sheetData>
    <row r="1" spans="1:5" ht="13.5" thickBot="1" x14ac:dyDescent="0.35">
      <c r="A1" s="14" t="s">
        <v>124</v>
      </c>
    </row>
    <row r="2" spans="1:5" ht="13" thickBot="1" x14ac:dyDescent="0.3">
      <c r="A2" s="21" t="s">
        <v>125</v>
      </c>
      <c r="B2" s="87" t="s">
        <v>126</v>
      </c>
    </row>
    <row r="3" spans="1:5" ht="13" thickBot="1" x14ac:dyDescent="0.3">
      <c r="A3" s="22" t="s">
        <v>127</v>
      </c>
      <c r="B3" s="23">
        <v>44573</v>
      </c>
      <c r="C3" s="24" t="str">
        <f>IF(ISNUMBER(MATCH(B3,A22:A30,0)),VLOOKUP(B3,A22:B30,2,FALSE),"---")</f>
        <v>unreasonable_costs_tool_UK_en_120122.xls</v>
      </c>
      <c r="D3" s="25"/>
      <c r="E3" s="26"/>
    </row>
    <row r="4" spans="1:5" x14ac:dyDescent="0.25">
      <c r="A4" s="27" t="s">
        <v>128</v>
      </c>
      <c r="B4" s="28" t="s">
        <v>193</v>
      </c>
    </row>
    <row r="5" spans="1:5" ht="13" thickBot="1" x14ac:dyDescent="0.3">
      <c r="A5" s="29" t="s">
        <v>130</v>
      </c>
      <c r="B5" s="30" t="s">
        <v>131</v>
      </c>
    </row>
    <row r="7" spans="1:5" ht="13" x14ac:dyDescent="0.3">
      <c r="A7" s="14" t="s">
        <v>132</v>
      </c>
    </row>
    <row r="8" spans="1:5" x14ac:dyDescent="0.25">
      <c r="A8" s="51" t="s">
        <v>133</v>
      </c>
      <c r="B8" s="51"/>
      <c r="C8" s="51" t="s">
        <v>134</v>
      </c>
    </row>
    <row r="9" spans="1:5" x14ac:dyDescent="0.25">
      <c r="A9" s="51" t="s">
        <v>135</v>
      </c>
      <c r="B9" s="51"/>
      <c r="C9" s="51" t="s">
        <v>136</v>
      </c>
    </row>
    <row r="10" spans="1:5" x14ac:dyDescent="0.25">
      <c r="A10" s="51" t="s">
        <v>137</v>
      </c>
      <c r="B10" s="51"/>
      <c r="C10" s="51" t="s">
        <v>138</v>
      </c>
    </row>
    <row r="11" spans="1:5" x14ac:dyDescent="0.25">
      <c r="A11" s="88" t="s">
        <v>139</v>
      </c>
      <c r="B11" s="51"/>
      <c r="C11" s="88" t="s">
        <v>140</v>
      </c>
    </row>
    <row r="12" spans="1:5" x14ac:dyDescent="0.25">
      <c r="A12" s="51" t="s">
        <v>141</v>
      </c>
      <c r="B12" s="51"/>
      <c r="C12" s="51" t="s">
        <v>142</v>
      </c>
    </row>
    <row r="13" spans="1:5" x14ac:dyDescent="0.25">
      <c r="A13" s="51" t="s">
        <v>143</v>
      </c>
      <c r="B13" s="51"/>
      <c r="C13" s="51" t="s">
        <v>144</v>
      </c>
    </row>
    <row r="14" spans="1:5" x14ac:dyDescent="0.25">
      <c r="A14" s="51" t="s">
        <v>145</v>
      </c>
      <c r="B14" s="51"/>
      <c r="C14" s="51" t="s">
        <v>146</v>
      </c>
    </row>
    <row r="15" spans="1:5" x14ac:dyDescent="0.25">
      <c r="A15" s="88" t="s">
        <v>147</v>
      </c>
      <c r="B15" s="51"/>
      <c r="C15" s="88" t="s">
        <v>148</v>
      </c>
    </row>
    <row r="16" spans="1:5" x14ac:dyDescent="0.25">
      <c r="A16" s="88" t="s">
        <v>149</v>
      </c>
      <c r="B16" s="51"/>
      <c r="C16" s="88" t="s">
        <v>150</v>
      </c>
    </row>
    <row r="17" spans="1:4" x14ac:dyDescent="0.25">
      <c r="A17" s="88" t="s">
        <v>151</v>
      </c>
      <c r="B17" s="51"/>
      <c r="C17" s="88" t="s">
        <v>152</v>
      </c>
    </row>
    <row r="18" spans="1:4" x14ac:dyDescent="0.25">
      <c r="A18" s="88" t="s">
        <v>153</v>
      </c>
      <c r="B18" s="51"/>
      <c r="C18" s="88" t="s">
        <v>154</v>
      </c>
    </row>
    <row r="19" spans="1:4" x14ac:dyDescent="0.25">
      <c r="A19" s="88" t="s">
        <v>126</v>
      </c>
      <c r="B19" s="51"/>
      <c r="C19" s="88" t="s">
        <v>235</v>
      </c>
    </row>
    <row r="21" spans="1:4" ht="13" x14ac:dyDescent="0.3">
      <c r="A21" s="31" t="s">
        <v>155</v>
      </c>
      <c r="B21" s="32" t="s">
        <v>156</v>
      </c>
      <c r="C21" s="32" t="s">
        <v>157</v>
      </c>
      <c r="D21" s="33"/>
    </row>
    <row r="22" spans="1:4" x14ac:dyDescent="0.25">
      <c r="A22" s="123">
        <v>41397</v>
      </c>
      <c r="B22" s="34" t="str">
        <f>IF(ISBLANK($A22),"---", VLOOKUP($B$2,$A$8:$C$19,3,0) &amp; "_" &amp; VLOOKUP($B$4,$A$33:$B$65,2,0)&amp;"_"&amp;VLOOKUP($B$5,$A$68:$B$92,2,0)&amp;"_"&amp; TEXT(DAY($A22),"0#")&amp; TEXT(MONTH($A22),"0#")&amp; TEXT(YEAR($A22)-2000,"0#")&amp;".xls")</f>
        <v>unreasonable_costs_tool_UK_en_030513.xls</v>
      </c>
      <c r="C22" s="80" t="s">
        <v>158</v>
      </c>
      <c r="D22" s="35"/>
    </row>
    <row r="23" spans="1:4" x14ac:dyDescent="0.25">
      <c r="A23" s="36">
        <v>41473</v>
      </c>
      <c r="B23" s="37" t="str">
        <f t="shared" ref="B23:B30" si="0">IF(ISBLANK($A23),"---", VLOOKUP($B$2,$A$8:$C$19,3,0) &amp; "_" &amp; VLOOKUP($B$4,$A$33:$B$65,2,0)&amp;"_"&amp;VLOOKUP($B$5,$A$68:$B$92,2,0)&amp;"_"&amp; TEXT(DAY($A23),"0#")&amp; TEXT(MONTH($A23),"0#")&amp; TEXT(YEAR($A23)-2000,"0#")&amp;".xls")</f>
        <v>unreasonable_costs_tool_UK_en_180713.xls</v>
      </c>
      <c r="C23" s="122" t="s">
        <v>230</v>
      </c>
      <c r="D23" s="38"/>
    </row>
    <row r="24" spans="1:4" x14ac:dyDescent="0.25">
      <c r="A24" s="36">
        <v>41481</v>
      </c>
      <c r="B24" s="37" t="str">
        <f t="shared" si="0"/>
        <v>unreasonable_costs_tool_UK_en_260713.xls</v>
      </c>
      <c r="C24" s="122" t="s">
        <v>227</v>
      </c>
      <c r="D24" s="38"/>
    </row>
    <row r="25" spans="1:4" x14ac:dyDescent="0.25">
      <c r="A25" s="36">
        <v>44573</v>
      </c>
      <c r="B25" s="37" t="str">
        <f t="shared" si="0"/>
        <v>unreasonable_costs_tool_UK_en_120122.xls</v>
      </c>
      <c r="C25" s="37" t="s">
        <v>236</v>
      </c>
      <c r="D25" s="38"/>
    </row>
    <row r="26" spans="1:4" x14ac:dyDescent="0.25">
      <c r="A26" s="36"/>
      <c r="B26" s="37" t="str">
        <f t="shared" si="0"/>
        <v>---</v>
      </c>
      <c r="C26" s="37"/>
      <c r="D26" s="38"/>
    </row>
    <row r="27" spans="1:4" x14ac:dyDescent="0.25">
      <c r="A27" s="36"/>
      <c r="B27" s="37" t="str">
        <f t="shared" si="0"/>
        <v>---</v>
      </c>
      <c r="C27" s="37"/>
      <c r="D27" s="38"/>
    </row>
    <row r="28" spans="1:4" x14ac:dyDescent="0.25">
      <c r="A28" s="36"/>
      <c r="B28" s="37" t="str">
        <f t="shared" si="0"/>
        <v>---</v>
      </c>
      <c r="C28" s="37"/>
      <c r="D28" s="38"/>
    </row>
    <row r="29" spans="1:4" x14ac:dyDescent="0.25">
      <c r="A29" s="36"/>
      <c r="B29" s="37" t="str">
        <f t="shared" si="0"/>
        <v>---</v>
      </c>
      <c r="C29" s="37"/>
      <c r="D29" s="38"/>
    </row>
    <row r="30" spans="1:4" x14ac:dyDescent="0.25">
      <c r="A30" s="78"/>
      <c r="B30" s="39" t="str">
        <f t="shared" si="0"/>
        <v>---</v>
      </c>
      <c r="C30" s="39"/>
      <c r="D30" s="40"/>
    </row>
    <row r="32" spans="1:4" ht="13" x14ac:dyDescent="0.3">
      <c r="A32" s="14" t="s">
        <v>128</v>
      </c>
    </row>
    <row r="33" spans="1:2" x14ac:dyDescent="0.25">
      <c r="A33" s="19" t="s">
        <v>129</v>
      </c>
      <c r="B33" s="19" t="s">
        <v>159</v>
      </c>
    </row>
    <row r="34" spans="1:2" x14ac:dyDescent="0.25">
      <c r="A34" s="19" t="s">
        <v>160</v>
      </c>
      <c r="B34" s="19" t="s">
        <v>161</v>
      </c>
    </row>
    <row r="35" spans="1:2" x14ac:dyDescent="0.25">
      <c r="A35" s="19" t="s">
        <v>162</v>
      </c>
      <c r="B35" s="19" t="s">
        <v>39</v>
      </c>
    </row>
    <row r="36" spans="1:2" x14ac:dyDescent="0.25">
      <c r="A36" s="19" t="s">
        <v>163</v>
      </c>
      <c r="B36" s="19" t="s">
        <v>40</v>
      </c>
    </row>
    <row r="37" spans="1:2" x14ac:dyDescent="0.25">
      <c r="A37" s="19" t="s">
        <v>164</v>
      </c>
      <c r="B37" s="19" t="s">
        <v>41</v>
      </c>
    </row>
    <row r="38" spans="1:2" x14ac:dyDescent="0.25">
      <c r="A38" s="19" t="s">
        <v>165</v>
      </c>
      <c r="B38" s="19" t="s">
        <v>28</v>
      </c>
    </row>
    <row r="39" spans="1:2" x14ac:dyDescent="0.25">
      <c r="A39" s="19" t="s">
        <v>166</v>
      </c>
      <c r="B39" s="19" t="s">
        <v>42</v>
      </c>
    </row>
    <row r="40" spans="1:2" x14ac:dyDescent="0.25">
      <c r="A40" s="19" t="s">
        <v>167</v>
      </c>
      <c r="B40" s="19" t="s">
        <v>43</v>
      </c>
    </row>
    <row r="41" spans="1:2" x14ac:dyDescent="0.25">
      <c r="A41" s="19" t="s">
        <v>168</v>
      </c>
      <c r="B41" s="19" t="s">
        <v>44</v>
      </c>
    </row>
    <row r="42" spans="1:2" x14ac:dyDescent="0.25">
      <c r="A42" s="19" t="s">
        <v>169</v>
      </c>
      <c r="B42" s="19" t="s">
        <v>45</v>
      </c>
    </row>
    <row r="43" spans="1:2" x14ac:dyDescent="0.25">
      <c r="A43" s="19" t="s">
        <v>170</v>
      </c>
      <c r="B43" s="19" t="s">
        <v>46</v>
      </c>
    </row>
    <row r="44" spans="1:2" x14ac:dyDescent="0.25">
      <c r="A44" s="19" t="s">
        <v>171</v>
      </c>
      <c r="B44" s="19" t="s">
        <v>47</v>
      </c>
    </row>
    <row r="45" spans="1:2" x14ac:dyDescent="0.25">
      <c r="A45" s="19" t="s">
        <v>172</v>
      </c>
      <c r="B45" s="19" t="s">
        <v>48</v>
      </c>
    </row>
    <row r="46" spans="1:2" x14ac:dyDescent="0.25">
      <c r="A46" s="19" t="s">
        <v>173</v>
      </c>
      <c r="B46" s="19" t="s">
        <v>49</v>
      </c>
    </row>
    <row r="47" spans="1:2" x14ac:dyDescent="0.25">
      <c r="A47" s="19" t="s">
        <v>174</v>
      </c>
      <c r="B47" s="19" t="s">
        <v>50</v>
      </c>
    </row>
    <row r="48" spans="1:2" x14ac:dyDescent="0.25">
      <c r="A48" s="19" t="s">
        <v>175</v>
      </c>
      <c r="B48" s="19" t="s">
        <v>176</v>
      </c>
    </row>
    <row r="49" spans="1:2" x14ac:dyDescent="0.25">
      <c r="A49" s="19" t="s">
        <v>177</v>
      </c>
      <c r="B49" s="19" t="s">
        <v>51</v>
      </c>
    </row>
    <row r="50" spans="1:2" x14ac:dyDescent="0.25">
      <c r="A50" s="19" t="s">
        <v>178</v>
      </c>
      <c r="B50" s="19" t="s">
        <v>52</v>
      </c>
    </row>
    <row r="51" spans="1:2" x14ac:dyDescent="0.25">
      <c r="A51" s="19" t="s">
        <v>179</v>
      </c>
      <c r="B51" s="19" t="s">
        <v>53</v>
      </c>
    </row>
    <row r="52" spans="1:2" x14ac:dyDescent="0.25">
      <c r="A52" s="19" t="s">
        <v>180</v>
      </c>
      <c r="B52" s="19" t="s">
        <v>29</v>
      </c>
    </row>
    <row r="53" spans="1:2" x14ac:dyDescent="0.25">
      <c r="A53" s="19" t="s">
        <v>181</v>
      </c>
      <c r="B53" s="19" t="s">
        <v>9</v>
      </c>
    </row>
    <row r="54" spans="1:2" x14ac:dyDescent="0.25">
      <c r="A54" s="19" t="s">
        <v>182</v>
      </c>
      <c r="B54" s="19" t="s">
        <v>10</v>
      </c>
    </row>
    <row r="55" spans="1:2" x14ac:dyDescent="0.25">
      <c r="A55" s="19" t="s">
        <v>183</v>
      </c>
      <c r="B55" s="19" t="s">
        <v>11</v>
      </c>
    </row>
    <row r="56" spans="1:2" x14ac:dyDescent="0.25">
      <c r="A56" s="19" t="s">
        <v>184</v>
      </c>
      <c r="B56" s="19" t="s">
        <v>12</v>
      </c>
    </row>
    <row r="57" spans="1:2" x14ac:dyDescent="0.25">
      <c r="A57" s="19" t="s">
        <v>185</v>
      </c>
      <c r="B57" s="19" t="s">
        <v>25</v>
      </c>
    </row>
    <row r="58" spans="1:2" x14ac:dyDescent="0.25">
      <c r="A58" s="19" t="s">
        <v>186</v>
      </c>
      <c r="B58" s="19" t="s">
        <v>13</v>
      </c>
    </row>
    <row r="59" spans="1:2" x14ac:dyDescent="0.25">
      <c r="A59" s="19" t="s">
        <v>187</v>
      </c>
      <c r="B59" s="19" t="s">
        <v>14</v>
      </c>
    </row>
    <row r="60" spans="1:2" x14ac:dyDescent="0.25">
      <c r="A60" s="19" t="s">
        <v>188</v>
      </c>
      <c r="B60" s="19" t="s">
        <v>15</v>
      </c>
    </row>
    <row r="61" spans="1:2" x14ac:dyDescent="0.25">
      <c r="A61" s="19" t="s">
        <v>189</v>
      </c>
      <c r="B61" s="19" t="s">
        <v>16</v>
      </c>
    </row>
    <row r="62" spans="1:2" x14ac:dyDescent="0.25">
      <c r="A62" s="19" t="s">
        <v>190</v>
      </c>
      <c r="B62" s="19" t="s">
        <v>17</v>
      </c>
    </row>
    <row r="63" spans="1:2" x14ac:dyDescent="0.25">
      <c r="A63" s="19" t="s">
        <v>191</v>
      </c>
      <c r="B63" s="19" t="s">
        <v>18</v>
      </c>
    </row>
    <row r="64" spans="1:2" x14ac:dyDescent="0.25">
      <c r="A64" s="19" t="s">
        <v>192</v>
      </c>
      <c r="B64" s="19" t="s">
        <v>19</v>
      </c>
    </row>
    <row r="65" spans="1:2" x14ac:dyDescent="0.25">
      <c r="A65" s="19" t="s">
        <v>193</v>
      </c>
      <c r="B65" s="19" t="s">
        <v>20</v>
      </c>
    </row>
    <row r="67" spans="1:2" ht="13" x14ac:dyDescent="0.3">
      <c r="A67" s="14" t="s">
        <v>194</v>
      </c>
    </row>
    <row r="68" spans="1:2" x14ac:dyDescent="0.25">
      <c r="A68" s="20" t="s">
        <v>195</v>
      </c>
      <c r="B68" s="20" t="s">
        <v>60</v>
      </c>
    </row>
    <row r="69" spans="1:2" x14ac:dyDescent="0.25">
      <c r="A69" s="20" t="s">
        <v>196</v>
      </c>
      <c r="B69" s="20" t="s">
        <v>61</v>
      </c>
    </row>
    <row r="70" spans="1:2" x14ac:dyDescent="0.25">
      <c r="A70" s="20" t="s">
        <v>197</v>
      </c>
      <c r="B70" s="20" t="s">
        <v>30</v>
      </c>
    </row>
    <row r="71" spans="1:2" x14ac:dyDescent="0.25">
      <c r="A71" s="20" t="s">
        <v>198</v>
      </c>
      <c r="B71" s="20" t="s">
        <v>199</v>
      </c>
    </row>
    <row r="72" spans="1:2" x14ac:dyDescent="0.25">
      <c r="A72" s="20" t="s">
        <v>200</v>
      </c>
      <c r="B72" s="20" t="s">
        <v>201</v>
      </c>
    </row>
    <row r="73" spans="1:2" x14ac:dyDescent="0.25">
      <c r="A73" s="20" t="s">
        <v>202</v>
      </c>
      <c r="B73" s="20" t="s">
        <v>62</v>
      </c>
    </row>
    <row r="74" spans="1:2" x14ac:dyDescent="0.25">
      <c r="A74" s="20" t="s">
        <v>203</v>
      </c>
      <c r="B74" s="20" t="s">
        <v>204</v>
      </c>
    </row>
    <row r="75" spans="1:2" x14ac:dyDescent="0.25">
      <c r="A75" s="20" t="s">
        <v>205</v>
      </c>
      <c r="B75" s="20" t="s">
        <v>63</v>
      </c>
    </row>
    <row r="76" spans="1:2" x14ac:dyDescent="0.25">
      <c r="A76" s="20" t="s">
        <v>131</v>
      </c>
      <c r="B76" s="20" t="s">
        <v>206</v>
      </c>
    </row>
    <row r="77" spans="1:2" x14ac:dyDescent="0.25">
      <c r="A77" s="20" t="s">
        <v>207</v>
      </c>
      <c r="B77" s="20" t="s">
        <v>64</v>
      </c>
    </row>
    <row r="78" spans="1:2" x14ac:dyDescent="0.25">
      <c r="A78" s="20" t="s">
        <v>208</v>
      </c>
      <c r="B78" s="20" t="s">
        <v>209</v>
      </c>
    </row>
    <row r="79" spans="1:2" x14ac:dyDescent="0.25">
      <c r="A79" s="20" t="s">
        <v>210</v>
      </c>
      <c r="B79" s="20" t="s">
        <v>65</v>
      </c>
    </row>
    <row r="80" spans="1:2" x14ac:dyDescent="0.25">
      <c r="A80" s="20" t="s">
        <v>211</v>
      </c>
      <c r="B80" s="20" t="s">
        <v>66</v>
      </c>
    </row>
    <row r="81" spans="1:2" x14ac:dyDescent="0.25">
      <c r="A81" s="20" t="s">
        <v>212</v>
      </c>
      <c r="B81" s="20" t="s">
        <v>67</v>
      </c>
    </row>
    <row r="82" spans="1:2" x14ac:dyDescent="0.25">
      <c r="A82" s="20" t="s">
        <v>213</v>
      </c>
      <c r="B82" s="20" t="s">
        <v>68</v>
      </c>
    </row>
    <row r="83" spans="1:2" x14ac:dyDescent="0.25">
      <c r="A83" s="20" t="s">
        <v>214</v>
      </c>
      <c r="B83" s="20" t="s">
        <v>69</v>
      </c>
    </row>
    <row r="84" spans="1:2" x14ac:dyDescent="0.25">
      <c r="A84" s="20" t="s">
        <v>215</v>
      </c>
      <c r="B84" s="20" t="s">
        <v>31</v>
      </c>
    </row>
    <row r="85" spans="1:2" x14ac:dyDescent="0.25">
      <c r="A85" s="20" t="s">
        <v>216</v>
      </c>
      <c r="B85" s="20" t="s">
        <v>33</v>
      </c>
    </row>
    <row r="86" spans="1:2" x14ac:dyDescent="0.25">
      <c r="A86" s="20" t="s">
        <v>217</v>
      </c>
      <c r="B86" s="20" t="s">
        <v>34</v>
      </c>
    </row>
    <row r="87" spans="1:2" x14ac:dyDescent="0.25">
      <c r="A87" s="20" t="s">
        <v>218</v>
      </c>
      <c r="B87" s="20" t="s">
        <v>35</v>
      </c>
    </row>
    <row r="88" spans="1:2" x14ac:dyDescent="0.25">
      <c r="A88" s="20" t="s">
        <v>219</v>
      </c>
      <c r="B88" s="20" t="s">
        <v>36</v>
      </c>
    </row>
    <row r="89" spans="1:2" x14ac:dyDescent="0.25">
      <c r="A89" s="20" t="s">
        <v>220</v>
      </c>
      <c r="B89" s="20" t="s">
        <v>37</v>
      </c>
    </row>
    <row r="90" spans="1:2" x14ac:dyDescent="0.25">
      <c r="A90" s="20" t="s">
        <v>221</v>
      </c>
      <c r="B90" s="20" t="s">
        <v>222</v>
      </c>
    </row>
    <row r="91" spans="1:2" x14ac:dyDescent="0.25">
      <c r="A91" s="20" t="s">
        <v>223</v>
      </c>
      <c r="B91" s="20" t="s">
        <v>38</v>
      </c>
    </row>
    <row r="92" spans="1:2" x14ac:dyDescent="0.25">
      <c r="A92" s="20" t="s">
        <v>224</v>
      </c>
      <c r="B92" s="20" t="s">
        <v>225</v>
      </c>
    </row>
  </sheetData>
  <sheetProtection formatCells="0" formatColumns="0" formatRows="0"/>
  <phoneticPr fontId="34"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&amp;A&amp;C&amp;"Calibri"&amp;10&amp;K000000 PUBLIC&amp;1#_x000D_&amp;R&amp;D, &amp;T</oddHeader>
    <oddFooter>&amp;C&amp;P / &amp;N_x000D_&amp;1#&amp;"Calibri"&amp;10&amp;K000000 PUBLIC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Guidelines and conditions</vt:lpstr>
      <vt:lpstr>ToolUnreasonableCosts</vt:lpstr>
      <vt:lpstr>EUwideConstants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Graham, Fiona</cp:lastModifiedBy>
  <cp:lastPrinted>2013-05-01T18:10:20Z</cp:lastPrinted>
  <dcterms:created xsi:type="dcterms:W3CDTF">2008-05-26T08:52:55Z</dcterms:created>
  <dcterms:modified xsi:type="dcterms:W3CDTF">2023-06-13T12:37:46Z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20c9faf-63bf-4a31-9cd9-de783d5c392c_Enabled">
    <vt:lpwstr>true</vt:lpwstr>
  </property>
  <property fmtid="{D5CDD505-2E9C-101B-9397-08002B2CF9AE}" pid="4" name="MSIP_Label_020c9faf-63bf-4a31-9cd9-de783d5c392c_SetDate">
    <vt:lpwstr>2023-06-13T11:53:39Z</vt:lpwstr>
  </property>
  <property fmtid="{D5CDD505-2E9C-101B-9397-08002B2CF9AE}" pid="5" name="MSIP_Label_020c9faf-63bf-4a31-9cd9-de783d5c392c_Method">
    <vt:lpwstr>Privileged</vt:lpwstr>
  </property>
  <property fmtid="{D5CDD505-2E9C-101B-9397-08002B2CF9AE}" pid="6" name="MSIP_Label_020c9faf-63bf-4a31-9cd9-de783d5c392c_Name">
    <vt:lpwstr>PUBLIC</vt:lpwstr>
  </property>
  <property fmtid="{D5CDD505-2E9C-101B-9397-08002B2CF9AE}" pid="7" name="MSIP_Label_020c9faf-63bf-4a31-9cd9-de783d5c392c_SiteId">
    <vt:lpwstr>5cf26d65-cf46-4c72-ba82-7577d9c2d7ab</vt:lpwstr>
  </property>
  <property fmtid="{D5CDD505-2E9C-101B-9397-08002B2CF9AE}" pid="8" name="MSIP_Label_020c9faf-63bf-4a31-9cd9-de783d5c392c_ActionId">
    <vt:lpwstr>3e666f5a-4313-4d07-bb7c-ed66c8d075b6</vt:lpwstr>
  </property>
  <property fmtid="{D5CDD505-2E9C-101B-9397-08002B2CF9AE}" pid="9" name="MSIP_Label_020c9faf-63bf-4a31-9cd9-de783d5c392c_ContentBits">
    <vt:lpwstr>3</vt:lpwstr>
  </property>
</Properties>
</file>